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HẨM ĐỊNH NĐ 154\TRÌNH LẦN 7\"/>
    </mc:Choice>
  </mc:AlternateContent>
  <bookViews>
    <workbookView xWindow="0" yWindow="0" windowWidth="28800" windowHeight="13635"/>
  </bookViews>
  <sheets>
    <sheet name="nghỉ hưu trước tuổi " sheetId="4" r:id="rId1"/>
    <sheet name="nghỉ thôi việc " sheetId="5" r:id="rId2"/>
  </sheets>
  <definedNames>
    <definedName name="_xlnm.Print_Titles" localSheetId="0">'nghỉ hưu trước tuổi '!$5:$6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8" i="4" l="1"/>
  <c r="W9" i="5" l="1"/>
  <c r="X9" i="5"/>
  <c r="V9" i="5"/>
  <c r="P30" i="4" l="1"/>
  <c r="AA30" i="4" l="1"/>
  <c r="AA29" i="4" s="1"/>
  <c r="Z30" i="4" l="1"/>
  <c r="Z29" i="4" s="1"/>
  <c r="Y30" i="4"/>
  <c r="X30" i="4" l="1"/>
  <c r="X29" i="4" s="1"/>
  <c r="Y29" i="4"/>
  <c r="P28" i="4"/>
  <c r="AA28" i="4" s="1"/>
  <c r="AA27" i="4" s="1"/>
  <c r="Z28" i="4" l="1"/>
  <c r="Z27" i="4" s="1"/>
  <c r="Y28" i="4"/>
  <c r="P11" i="5"/>
  <c r="X11" i="5" s="1"/>
  <c r="X10" i="5" s="1"/>
  <c r="X28" i="4" l="1"/>
  <c r="X27" i="4" s="1"/>
  <c r="Y27" i="4"/>
  <c r="W11" i="5"/>
  <c r="V11" i="5" l="1"/>
  <c r="V10" i="5" s="1"/>
  <c r="W10" i="5"/>
  <c r="P26" i="4" l="1"/>
  <c r="AA26" i="4" s="1"/>
  <c r="AA25" i="4" s="1"/>
  <c r="Z26" i="4" l="1"/>
  <c r="Z25" i="4" s="1"/>
  <c r="Y26" i="4"/>
  <c r="X26" i="4" l="1"/>
  <c r="X25" i="4" s="1"/>
  <c r="Y25" i="4"/>
  <c r="P24" i="4" l="1"/>
  <c r="Y24" i="4" s="1"/>
  <c r="AA24" i="4"/>
  <c r="AA23" i="4" s="1"/>
  <c r="Z24" i="4" l="1"/>
  <c r="Z23" i="4" s="1"/>
  <c r="X24" i="4"/>
  <c r="X23" i="4" s="1"/>
  <c r="Y23" i="4"/>
  <c r="P22" i="4" l="1"/>
  <c r="Z22" i="4" s="1"/>
  <c r="Z21" i="4" s="1"/>
  <c r="Y22" i="4" l="1"/>
  <c r="AA22" i="4"/>
  <c r="AA21" i="4" s="1"/>
  <c r="X22" i="4" l="1"/>
  <c r="X21" i="4" s="1"/>
  <c r="Y21" i="4"/>
  <c r="P20" i="4" l="1"/>
  <c r="AA20" i="4" s="1"/>
  <c r="AA19" i="4" s="1"/>
  <c r="Z20" i="4" l="1"/>
  <c r="Z19" i="4" s="1"/>
  <c r="Y20" i="4"/>
  <c r="X20" i="4" l="1"/>
  <c r="X19" i="4" s="1"/>
  <c r="Y19" i="4"/>
  <c r="P18" i="4" l="1"/>
  <c r="AA18" i="4" s="1"/>
  <c r="P17" i="4"/>
  <c r="Z17" i="4" s="1"/>
  <c r="Y17" i="4" l="1"/>
  <c r="AA17" i="4"/>
  <c r="AA16" i="4" s="1"/>
  <c r="Z18" i="4"/>
  <c r="Z16" i="4" s="1"/>
  <c r="Y18" i="4"/>
  <c r="X18" i="4" l="1"/>
  <c r="X17" i="4"/>
  <c r="X16" i="4" s="1"/>
  <c r="Y16" i="4"/>
  <c r="P15" i="4" l="1"/>
  <c r="AA15" i="4" s="1"/>
  <c r="P14" i="4"/>
  <c r="Z14" i="4" s="1"/>
  <c r="Z15" i="4"/>
  <c r="Z13" i="4" l="1"/>
  <c r="Y14" i="4"/>
  <c r="AA14" i="4"/>
  <c r="AA13" i="4" s="1"/>
  <c r="Y15" i="4"/>
  <c r="X15" i="4" s="1"/>
  <c r="X14" i="4" l="1"/>
  <c r="X13" i="4" s="1"/>
  <c r="Y13" i="4"/>
  <c r="P12" i="4" l="1"/>
  <c r="AA12" i="4" s="1"/>
  <c r="AA11" i="4" s="1"/>
  <c r="P10" i="4"/>
  <c r="Z12" i="4" l="1"/>
  <c r="Z11" i="4" s="1"/>
  <c r="Y12" i="4"/>
  <c r="X12" i="4" l="1"/>
  <c r="X11" i="4" s="1"/>
  <c r="Y11" i="4"/>
  <c r="AA10" i="4" l="1"/>
  <c r="AA9" i="4" s="1"/>
  <c r="AA8" i="4" s="1"/>
  <c r="Y10" i="4" l="1"/>
  <c r="Z10" i="4"/>
  <c r="Z9" i="4" s="1"/>
  <c r="Z8" i="4" s="1"/>
  <c r="X10" i="4" l="1"/>
  <c r="X9" i="4" s="1"/>
  <c r="Y9" i="4"/>
  <c r="Y8" i="4" s="1"/>
</calcChain>
</file>

<file path=xl/sharedStrings.xml><?xml version="1.0" encoding="utf-8"?>
<sst xmlns="http://schemas.openxmlformats.org/spreadsheetml/2006/main" count="268" uniqueCount="177">
  <si>
    <t>Stt</t>
  </si>
  <si>
    <t>Họ và tên</t>
  </si>
  <si>
    <t>Ngày/tháng/ năm sinh</t>
  </si>
  <si>
    <t>Chức vụ/chức danh;
 Đơn vị công tác</t>
  </si>
  <si>
    <t>Tiền lương theo ngạch, bậc, chức danh, chức vụ hiện hưởng</t>
  </si>
  <si>
    <t xml:space="preserve">Phụ cấp 
chức vụ 
(nếu có) </t>
  </si>
  <si>
    <t>Phụ cấp 
thâm niên nghề 
(nếu có)</t>
  </si>
  <si>
    <t>Phụ cấp 
thâm niên 
vượt khung 
(nếu có)</t>
  </si>
  <si>
    <t>Tuổi khi giải quyết chế độ</t>
  </si>
  <si>
    <t>Mốc tuổi nghỉ hưu   theo Nghị định số 135</t>
  </si>
  <si>
    <t>Thời điểm nghỉ công tác</t>
  </si>
  <si>
    <t>Tiền lương tháng để tính trợ cấp (đồng)</t>
  </si>
  <si>
    <t>Ghi chú</t>
  </si>
  <si>
    <t xml:space="preserve">Hệ số lương </t>
  </si>
  <si>
    <t>Thời điểm hưởng</t>
  </si>
  <si>
    <t xml:space="preserve">Hệ số </t>
  </si>
  <si>
    <t>Mức phụ cấp</t>
  </si>
  <si>
    <t>Số năm, tháng về hưu trước tuổi</t>
  </si>
  <si>
    <t>Trình độ đào tạo, chuyên ngành</t>
  </si>
  <si>
    <t>Trình độ đào tạo</t>
  </si>
  <si>
    <t xml:space="preserve">Chức vụ/chức danh;
 Đơn vị công tác </t>
  </si>
  <si>
    <t>Số năm, tháng
đóng BHXH bắt buộc trong các cơ quan của Đảng, Nhà nước, tổ chức CT-XH và LLVT</t>
  </si>
  <si>
    <t>I</t>
  </si>
  <si>
    <t>Đại học</t>
  </si>
  <si>
    <t>Số năm hưởng trợ cấp do về hưu trước tuổi (làm tròn)</t>
  </si>
  <si>
    <t>Số năm đóng BHXH (từ năm thứ 21 trở lên)</t>
  </si>
  <si>
    <t>Kinh phí để thực hiện tinh giản biên chế (đồng)</t>
  </si>
  <si>
    <t>Tổng cộng</t>
  </si>
  <si>
    <t>Trợ cấp do có trên 20 năm đóng BHXH</t>
  </si>
  <si>
    <t>Trợ cấp tính cho số năm nghỉ hưu trước tuổi</t>
  </si>
  <si>
    <t>Trợ cấp do có đủ 20 năm/đủ 15 năm đến dưới 20 năm đóng BHXH bắt buộc</t>
  </si>
  <si>
    <t>Số năm công tác có đóng bảo hiểm XH bắt buộc (làm tròn)</t>
  </si>
  <si>
    <t>Kinh phí thực hiện chính sách thôi việc ngay</t>
  </si>
  <si>
    <t>Trợ cấp tìm việc làm</t>
  </si>
  <si>
    <t>Trợ cấp  cho mỗi năm công tác có đóng BHXH bắt buộc</t>
  </si>
  <si>
    <t>Đối tượng thuộc khoản 1 Điều 8</t>
  </si>
  <si>
    <t>TỔNG HỢP KINH PHÍ CHI TRẢ CHO CÁN BỘ, CÔNG CHỨC, VIÊN CHỨC 
HƯỞNG CHẾ ĐỘ NGHỈ THÔI VIỆC THEO NGHỊ ĐỊNH SỐ 154/2025/NĐ-CP CỦA CHÍNH PHỦ</t>
  </si>
  <si>
    <t xml:space="preserve">Số năm, tháng
đóng BHXH bắt buộc 
theo quy định </t>
  </si>
  <si>
    <t>Phụ lục 01a</t>
  </si>
  <si>
    <t>Phụ lục 01b</t>
  </si>
  <si>
    <t>(Triển khai các nội dung quy định tại Điều 5, Điều 6, Điều 8)</t>
  </si>
  <si>
    <t>II</t>
  </si>
  <si>
    <r>
      <t xml:space="preserve">TỔNG HỢP KINH PHÍ CHI TRẢ CHO CÁN BỘ, CÔNG CHỨC, VIÊN CHỨC CẤP XÃ 
HƯỞNG CHẾ ĐỘ NGHỈ HƯU TRƯỚC TUỔI THEO NGHỊ ĐỊNH SỐ 154/2025/NĐ-CP CỦA CHÍNH PHỦ
</t>
    </r>
    <r>
      <rPr>
        <b/>
        <i/>
        <sz val="14"/>
        <rFont val="Times New Roman"/>
        <family val="1"/>
      </rPr>
      <t>(Triển khai các nội dung quy định tại Điều 5, Điều 6, Điều 8)</t>
    </r>
  </si>
  <si>
    <t>Đơn vị tính: đồng</t>
  </si>
  <si>
    <t>Cao đẳng</t>
  </si>
  <si>
    <t>Đối tượng thuộc khoản 2 điều 6</t>
  </si>
  <si>
    <t>4,5</t>
  </si>
  <si>
    <t>5</t>
  </si>
  <si>
    <t>01/4/2026</t>
  </si>
  <si>
    <t>III</t>
  </si>
  <si>
    <t xml:space="preserve">Hệ số chênh lệch bảo lưu </t>
  </si>
  <si>
    <t>IV</t>
  </si>
  <si>
    <t>(24)=(25)+(26)+(27)</t>
  </si>
  <si>
    <t>(25)=5*(16)*(20)</t>
  </si>
  <si>
    <t>Lê Thị Bẩy</t>
  </si>
  <si>
    <t>30/10/1972</t>
  </si>
  <si>
    <t>Giáo viên trường TH Tân Châu</t>
  </si>
  <si>
    <t>4,89</t>
  </si>
  <si>
    <t>01/03/2026</t>
  </si>
  <si>
    <t>01/02/2026</t>
  </si>
  <si>
    <t>53 tuổi
9 tháng</t>
  </si>
  <si>
    <t>01/8/2026</t>
  </si>
  <si>
    <t>Xã Châu Ninh</t>
  </si>
  <si>
    <t>4 năm 
11 tháng</t>
  </si>
  <si>
    <t>58 tuổi
8 tháng</t>
  </si>
  <si>
    <t>35 năm</t>
  </si>
  <si>
    <t>Xã Triệu Việt Vương</t>
  </si>
  <si>
    <t>Phạm Thị Dân</t>
  </si>
  <si>
    <t>04/8/1972</t>
  </si>
  <si>
    <t>Giáo viên trường Tiểu học An Vĩ</t>
  </si>
  <si>
    <t>01/3/2021</t>
  </si>
  <si>
    <t>01/9/2025</t>
  </si>
  <si>
    <t>01/3/2026</t>
  </si>
  <si>
    <t>53 tuổi 11 tháng</t>
  </si>
  <si>
    <t>4 năm 5 tháng</t>
  </si>
  <si>
    <t>58 tuổi 4 tháng</t>
  </si>
  <si>
    <t>34 năm
 11 tháng</t>
  </si>
  <si>
    <t>Xã Khoái Châu</t>
  </si>
  <si>
    <t>Cao Thị Minh Hằng</t>
  </si>
  <si>
    <t>22/11/1972</t>
  </si>
  <si>
    <t>Giáo viên trường TH Khoái Châu</t>
  </si>
  <si>
    <t>01/08/2020</t>
  </si>
  <si>
    <t>01/05/2026</t>
  </si>
  <si>
    <t>01/09/2025</t>
  </si>
  <si>
    <t>53 tuổi 
9 tháng</t>
  </si>
  <si>
    <t>01/09/2026</t>
  </si>
  <si>
    <t>Hoàng Thị Tú Oanh</t>
  </si>
  <si>
    <t>17/09/1972</t>
  </si>
  <si>
    <t>Giáo viên trường TH Phùng Hưng</t>
  </si>
  <si>
    <t>01/02/2020</t>
  </si>
  <si>
    <t>34 năm 10 tháng</t>
  </si>
  <si>
    <t>01/07/2026</t>
  </si>
  <si>
    <t>Xã Văn Giang</t>
  </si>
  <si>
    <t>Nguyễn Thị Tuất</t>
  </si>
  <si>
    <t>Phó HT trường TH và THCS Tân Tiến</t>
  </si>
  <si>
    <t>01/5/2024</t>
  </si>
  <si>
    <t>01/8/2024</t>
  </si>
  <si>
    <t>55 tuổi 
8 tháng</t>
  </si>
  <si>
    <t>2 năm 
0 tháng</t>
  </si>
  <si>
    <t>57 tuổi
8 tháng</t>
  </si>
  <si>
    <t>2</t>
  </si>
  <si>
    <t>36 năm</t>
  </si>
  <si>
    <t>01/9/2026</t>
  </si>
  <si>
    <t>Ngô Thị Minh Hường</t>
  </si>
  <si>
    <t>Giáo viên trường TH và THCS Tân Tiến</t>
  </si>
  <si>
    <t>33 năm 9 tháng</t>
  </si>
  <si>
    <t>01/7/2026</t>
  </si>
  <si>
    <t>Xã Nghĩa Dân</t>
  </si>
  <si>
    <t>Nguyễn Thị Thu Hương</t>
  </si>
  <si>
    <t>26/06/1972</t>
  </si>
  <si>
    <t>Giáo viên trường Tiểu học Nghĩa Dân</t>
  </si>
  <si>
    <t>01/11/2023</t>
  </si>
  <si>
    <t>01/04/2026</t>
  </si>
  <si>
    <t>54 tuổi 
1 tháng</t>
  </si>
  <si>
    <t>4 năm 
3 tháng</t>
  </si>
  <si>
    <t>58 tuổi
5 tháng</t>
  </si>
  <si>
    <t>33 năm 11 tháng</t>
  </si>
  <si>
    <t>01/08/2026</t>
  </si>
  <si>
    <t>V</t>
  </si>
  <si>
    <t>Bùi Thị Soan</t>
  </si>
  <si>
    <t>33 năm 10 tháng</t>
  </si>
  <si>
    <t>01/8/2030</t>
  </si>
  <si>
    <t>Xã Như Quỳnh</t>
  </si>
  <si>
    <t>Trịnh Thị Hợi</t>
  </si>
  <si>
    <t>Hiệu trưởng Trường TH và THCS Đình Dù</t>
  </si>
  <si>
    <t>01/12/2023</t>
  </si>
  <si>
    <t>01/7/2024</t>
  </si>
  <si>
    <t>55 tuổi 
05 tháng</t>
  </si>
  <si>
    <t>2 năm 
03 tháng</t>
  </si>
  <si>
    <t>2,5</t>
  </si>
  <si>
    <t>VI</t>
  </si>
  <si>
    <t>01/12/2025</t>
  </si>
  <si>
    <t xml:space="preserve">Xã Phụng Công </t>
  </si>
  <si>
    <t>Ngô Thị Phúc Hường</t>
  </si>
  <si>
    <t>03/11/1970</t>
  </si>
  <si>
    <t>Giáo viên Trường TH và THCS Phụng Công</t>
  </si>
  <si>
    <t>01/9/2020</t>
  </si>
  <si>
    <t>55 tuổi 9 tháng</t>
  </si>
  <si>
    <t>02 năm 0 tháng</t>
  </si>
  <si>
    <t>34 năm 11 tháng</t>
  </si>
  <si>
    <t>Phường Đường Hào</t>
  </si>
  <si>
    <t>10/03/1972</t>
  </si>
  <si>
    <t>Giáo viên trường Tiểu học Phùng Chí Kiên</t>
  </si>
  <si>
    <t>03/01/2026</t>
  </si>
  <si>
    <t>04/01/2026</t>
  </si>
  <si>
    <t>54 tuổi
3 tháng</t>
  </si>
  <si>
    <t>4 năm 
1 tháng</t>
  </si>
  <si>
    <t>VII</t>
  </si>
  <si>
    <t>VIII</t>
  </si>
  <si>
    <t>Xã Tiên Hoa</t>
  </si>
  <si>
    <t>Trần Vũ Phương</t>
  </si>
  <si>
    <t>13/01/1989</t>
  </si>
  <si>
    <t>Viên chức Trạm y tế xã Tiên Hoa</t>
  </si>
  <si>
    <t>37 tuổi
3 tháng</t>
  </si>
  <si>
    <t>57 tuổi</t>
  </si>
  <si>
    <t>10 năm
03 tháng</t>
  </si>
  <si>
    <t>(22)=(23)+(24)</t>
  </si>
  <si>
    <t>(23)=3*(16)</t>
  </si>
  <si>
    <t>(24)=1,5*(16)*(20)</t>
  </si>
  <si>
    <t>Lê Thị Hạnh Đức</t>
  </si>
  <si>
    <t>Viên chức Trường TH&amp;THCS Phan Đình Phùng</t>
  </si>
  <si>
    <t>54 tuổi 9 tháng</t>
  </si>
  <si>
    <t>3 năm 
3 tháng</t>
  </si>
  <si>
    <t>58 tuổi</t>
  </si>
  <si>
    <t>3,5</t>
  </si>
  <si>
    <t>33 năm 7 tháng</t>
  </si>
  <si>
    <t>Phường Mỹ Hào</t>
  </si>
  <si>
    <t>IX</t>
  </si>
  <si>
    <t>(26)=5*(16)</t>
  </si>
  <si>
    <t>(27)=0,5*(16)*(22)</t>
  </si>
  <si>
    <t xml:space="preserve">Xã Vũ Quý </t>
  </si>
  <si>
    <t xml:space="preserve">Trần Thị Thu Dung </t>
  </si>
  <si>
    <t xml:space="preserve">Giáo viên Trường THCS Vũ Ninh </t>
  </si>
  <si>
    <t xml:space="preserve">2 năm 2 tháng </t>
  </si>
  <si>
    <t>X</t>
  </si>
  <si>
    <t>(Kèm theo Tờ trình số     /TTr-STC ngày     tháng 8 năm 2026 của Sở Tài chính)</t>
  </si>
  <si>
    <t>(Kèm theo Tờ trình số        /TTr-STC ngày       tháng 8 năm 2026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</si>
</sst>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&quot;-&quot;??_-;_-@_-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  <font>
      <sz val="11"/>
      <name val=".VnTime"/>
      <family val="2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i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sz val="13"/>
      <color rgb="FF000000"/>
      <name val="Times New Roman"/>
      <family val="1"/>
    </font>
    <font>
      <i/>
      <sz val="13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4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" fillId="0" borderId="0"/>
    <xf numFmtId="0" fontId="8" fillId="0" borderId="0"/>
    <xf numFmtId="0" fontId="19" fillId="0" borderId="0"/>
    <xf numFmtId="9" fontId="19" fillId="0" borderId="0" applyFont="0" applyFill="0" applyBorder="0" applyAlignment="0" applyProtection="0"/>
  </cellStyleXfs>
  <cellXfs count="20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/>
    </xf>
    <xf numFmtId="0" fontId="5" fillId="2" borderId="0" xfId="1" applyFont="1" applyFill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/>
    </xf>
    <xf numFmtId="0" fontId="5" fillId="2" borderId="0" xfId="1" applyFont="1" applyFill="1" applyAlignment="1">
      <alignment vertical="center"/>
    </xf>
    <xf numFmtId="0" fontId="12" fillId="0" borderId="0" xfId="1" applyFont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7" fillId="2" borderId="0" xfId="1" applyFont="1" applyFill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5" fillId="2" borderId="0" xfId="0" applyFont="1" applyFill="1"/>
    <xf numFmtId="3" fontId="5" fillId="2" borderId="0" xfId="1" applyNumberFormat="1" applyFont="1" applyFill="1" applyAlignment="1">
      <alignment horizontal="center" vertical="center"/>
    </xf>
    <xf numFmtId="3" fontId="5" fillId="0" borderId="0" xfId="0" applyNumberFormat="1" applyFont="1"/>
    <xf numFmtId="0" fontId="6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" fontId="7" fillId="0" borderId="0" xfId="0" applyNumberFormat="1" applyFont="1"/>
    <xf numFmtId="3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2" borderId="0" xfId="1" applyFont="1" applyFill="1" applyAlignment="1">
      <alignment horizontal="left" wrapText="1"/>
    </xf>
    <xf numFmtId="0" fontId="5" fillId="0" borderId="0" xfId="1" applyFont="1" applyAlignment="1">
      <alignment horizontal="left" wrapText="1"/>
    </xf>
    <xf numFmtId="3" fontId="2" fillId="2" borderId="1" xfId="1" quotePrefix="1" applyNumberFormat="1" applyFont="1" applyFill="1" applyBorder="1" applyAlignment="1">
      <alignment horizontal="right" vertical="center"/>
    </xf>
    <xf numFmtId="9" fontId="2" fillId="2" borderId="1" xfId="1" applyNumberFormat="1" applyFont="1" applyFill="1" applyBorder="1" applyAlignment="1">
      <alignment horizontal="center" vertical="center"/>
    </xf>
    <xf numFmtId="49" fontId="2" fillId="2" borderId="1" xfId="1" quotePrefix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14" fontId="2" fillId="2" borderId="1" xfId="1" quotePrefix="1" applyNumberFormat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14" fontId="2" fillId="2" borderId="1" xfId="0" quotePrefix="1" applyNumberFormat="1" applyFont="1" applyFill="1" applyBorder="1" applyAlignment="1">
      <alignment horizontal="center" vertical="center"/>
    </xf>
    <xf numFmtId="3" fontId="7" fillId="2" borderId="8" xfId="1" applyNumberFormat="1" applyFont="1" applyFill="1" applyBorder="1" applyAlignment="1">
      <alignment horizontal="right" vertical="center" wrapText="1"/>
    </xf>
    <xf numFmtId="0" fontId="2" fillId="2" borderId="8" xfId="1" applyFont="1" applyFill="1" applyBorder="1" applyAlignment="1"/>
    <xf numFmtId="14" fontId="2" fillId="0" borderId="0" xfId="0" applyNumberFormat="1" applyFont="1" applyAlignment="1">
      <alignment horizontal="right" vertical="center"/>
    </xf>
    <xf numFmtId="165" fontId="2" fillId="2" borderId="8" xfId="6" applyNumberFormat="1" applyFont="1" applyFill="1" applyBorder="1" applyAlignment="1"/>
    <xf numFmtId="0" fontId="3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2" borderId="1" xfId="0" quotePrefix="1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wrapText="1"/>
    </xf>
    <xf numFmtId="0" fontId="11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/>
    </xf>
    <xf numFmtId="0" fontId="11" fillId="2" borderId="1" xfId="1" quotePrefix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/>
    </xf>
    <xf numFmtId="0" fontId="2" fillId="2" borderId="8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 vertical="center" wrapText="1"/>
    </xf>
    <xf numFmtId="14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4" fontId="11" fillId="2" borderId="1" xfId="1" quotePrefix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/>
    <xf numFmtId="14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left" vertical="center"/>
    </xf>
    <xf numFmtId="0" fontId="12" fillId="2" borderId="1" xfId="1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 wrapText="1"/>
    </xf>
    <xf numFmtId="3" fontId="12" fillId="2" borderId="1" xfId="1" applyNumberFormat="1" applyFont="1" applyFill="1" applyBorder="1" applyAlignment="1">
      <alignment horizontal="right" vertical="center" wrapText="1"/>
    </xf>
    <xf numFmtId="0" fontId="20" fillId="2" borderId="1" xfId="1" applyFont="1" applyFill="1" applyBorder="1" applyAlignment="1">
      <alignment horizontal="center" vertical="center" wrapText="1"/>
    </xf>
    <xf numFmtId="3" fontId="21" fillId="2" borderId="1" xfId="5" applyNumberFormat="1" applyFont="1" applyFill="1" applyBorder="1" applyAlignment="1">
      <alignment horizontal="center" vertical="center" wrapText="1"/>
    </xf>
    <xf numFmtId="3" fontId="20" fillId="2" borderId="1" xfId="5" applyNumberFormat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left" vertical="center" wrapText="1"/>
    </xf>
    <xf numFmtId="3" fontId="21" fillId="2" borderId="1" xfId="1" applyNumberFormat="1" applyFont="1" applyFill="1" applyBorder="1" applyAlignment="1">
      <alignment horizontal="right" vertical="center" wrapText="1"/>
    </xf>
    <xf numFmtId="0" fontId="21" fillId="2" borderId="1" xfId="1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left" vertical="center"/>
    </xf>
    <xf numFmtId="3" fontId="21" fillId="2" borderId="1" xfId="1" applyNumberFormat="1" applyFont="1" applyFill="1" applyBorder="1" applyAlignment="1">
      <alignment horizontal="right" vertical="center"/>
    </xf>
    <xf numFmtId="0" fontId="20" fillId="2" borderId="1" xfId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49" fontId="20" fillId="2" borderId="1" xfId="0" quotePrefix="1" applyNumberFormat="1" applyFont="1" applyFill="1" applyBorder="1" applyAlignment="1">
      <alignment horizontal="center" vertical="center"/>
    </xf>
    <xf numFmtId="1" fontId="20" fillId="2" borderId="1" xfId="0" applyNumberFormat="1" applyFont="1" applyFill="1" applyBorder="1" applyAlignment="1">
      <alignment horizontal="center" vertical="center" wrapText="1"/>
    </xf>
    <xf numFmtId="1" fontId="20" fillId="2" borderId="1" xfId="0" applyNumberFormat="1" applyFont="1" applyFill="1" applyBorder="1" applyAlignment="1">
      <alignment horizontal="left" vertical="center" wrapText="1"/>
    </xf>
    <xf numFmtId="2" fontId="20" fillId="2" borderId="1" xfId="0" applyNumberFormat="1" applyFont="1" applyFill="1" applyBorder="1" applyAlignment="1">
      <alignment horizontal="center" vertical="center"/>
    </xf>
    <xf numFmtId="14" fontId="20" fillId="2" borderId="1" xfId="0" quotePrefix="1" applyNumberFormat="1" applyFont="1" applyFill="1" applyBorder="1" applyAlignment="1">
      <alignment horizontal="center" vertical="center"/>
    </xf>
    <xf numFmtId="49" fontId="20" fillId="2" borderId="1" xfId="1" quotePrefix="1" applyNumberFormat="1" applyFont="1" applyFill="1" applyBorder="1" applyAlignment="1">
      <alignment horizontal="center" vertical="center"/>
    </xf>
    <xf numFmtId="9" fontId="20" fillId="2" borderId="1" xfId="1" applyNumberFormat="1" applyFont="1" applyFill="1" applyBorder="1" applyAlignment="1">
      <alignment horizontal="center" vertical="center"/>
    </xf>
    <xf numFmtId="49" fontId="20" fillId="2" borderId="1" xfId="1" applyNumberFormat="1" applyFont="1" applyFill="1" applyBorder="1" applyAlignment="1">
      <alignment horizontal="center" vertical="center"/>
    </xf>
    <xf numFmtId="3" fontId="20" fillId="2" borderId="1" xfId="1" quotePrefix="1" applyNumberFormat="1" applyFont="1" applyFill="1" applyBorder="1" applyAlignment="1">
      <alignment vertical="center"/>
    </xf>
    <xf numFmtId="0" fontId="11" fillId="2" borderId="1" xfId="1" applyFont="1" applyFill="1" applyBorder="1" applyAlignment="1">
      <alignment horizontal="center" vertical="center" wrapText="1"/>
    </xf>
    <xf numFmtId="49" fontId="20" fillId="2" borderId="1" xfId="1" applyNumberFormat="1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14" fontId="20" fillId="2" borderId="1" xfId="1" quotePrefix="1" applyNumberFormat="1" applyFont="1" applyFill="1" applyBorder="1" applyAlignment="1">
      <alignment horizontal="center" vertical="center"/>
    </xf>
    <xf numFmtId="3" fontId="20" fillId="2" borderId="1" xfId="1" quotePrefix="1" applyNumberFormat="1" applyFont="1" applyFill="1" applyBorder="1" applyAlignment="1">
      <alignment horizontal="right" vertical="center"/>
    </xf>
    <xf numFmtId="0" fontId="20" fillId="2" borderId="1" xfId="0" quotePrefix="1" applyFont="1" applyFill="1" applyBorder="1" applyAlignment="1">
      <alignment horizontal="left" vertical="center" wrapText="1"/>
    </xf>
    <xf numFmtId="0" fontId="21" fillId="2" borderId="1" xfId="1" applyFont="1" applyFill="1" applyBorder="1" applyAlignment="1">
      <alignment horizontal="left" vertical="center"/>
    </xf>
    <xf numFmtId="0" fontId="23" fillId="3" borderId="1" xfId="0" applyFont="1" applyFill="1" applyBorder="1" applyAlignment="1">
      <alignment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9" fontId="23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left"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3" fontId="21" fillId="0" borderId="1" xfId="1" applyNumberFormat="1" applyFont="1" applyBorder="1" applyAlignment="1">
      <alignment horizontal="right" vertical="center" wrapText="1"/>
    </xf>
    <xf numFmtId="0" fontId="20" fillId="0" borderId="1" xfId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49" fontId="20" fillId="0" borderId="1" xfId="0" quotePrefix="1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left" vertical="center" wrapText="1"/>
    </xf>
    <xf numFmtId="2" fontId="20" fillId="0" borderId="1" xfId="0" applyNumberFormat="1" applyFont="1" applyBorder="1" applyAlignment="1">
      <alignment horizontal="center" vertical="center"/>
    </xf>
    <xf numFmtId="14" fontId="20" fillId="0" borderId="1" xfId="0" quotePrefix="1" applyNumberFormat="1" applyFont="1" applyBorder="1" applyAlignment="1">
      <alignment horizontal="center" vertical="center"/>
    </xf>
    <xf numFmtId="49" fontId="20" fillId="0" borderId="1" xfId="1" quotePrefix="1" applyNumberFormat="1" applyFont="1" applyBorder="1" applyAlignment="1">
      <alignment horizontal="center" vertical="center"/>
    </xf>
    <xf numFmtId="9" fontId="20" fillId="0" borderId="1" xfId="1" applyNumberFormat="1" applyFont="1" applyBorder="1" applyAlignment="1">
      <alignment horizontal="center" vertical="center"/>
    </xf>
    <xf numFmtId="49" fontId="20" fillId="0" borderId="1" xfId="1" applyNumberFormat="1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14" fontId="20" fillId="0" borderId="1" xfId="1" quotePrefix="1" applyNumberFormat="1" applyFont="1" applyBorder="1" applyAlignment="1">
      <alignment horizontal="center" vertical="center"/>
    </xf>
    <xf numFmtId="3" fontId="20" fillId="0" borderId="1" xfId="1" quotePrefix="1" applyNumberFormat="1" applyFont="1" applyBorder="1" applyAlignment="1">
      <alignment horizontal="right" vertical="center"/>
    </xf>
    <xf numFmtId="0" fontId="20" fillId="2" borderId="1" xfId="7" applyFont="1" applyFill="1" applyBorder="1" applyAlignment="1">
      <alignment horizontal="left" vertical="center"/>
    </xf>
    <xf numFmtId="14" fontId="20" fillId="2" borderId="1" xfId="7" quotePrefix="1" applyNumberFormat="1" applyFont="1" applyFill="1" applyBorder="1" applyAlignment="1">
      <alignment horizontal="center" vertical="center"/>
    </xf>
    <xf numFmtId="1" fontId="20" fillId="2" borderId="1" xfId="7" applyNumberFormat="1" applyFont="1" applyFill="1" applyBorder="1" applyAlignment="1">
      <alignment horizontal="center" vertical="center" wrapText="1"/>
    </xf>
    <xf numFmtId="1" fontId="20" fillId="2" borderId="1" xfId="7" applyNumberFormat="1" applyFont="1" applyFill="1" applyBorder="1" applyAlignment="1">
      <alignment horizontal="left" vertical="center" wrapText="1"/>
    </xf>
    <xf numFmtId="2" fontId="20" fillId="2" borderId="1" xfId="7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vertical="center"/>
    </xf>
    <xf numFmtId="0" fontId="24" fillId="0" borderId="1" xfId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right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49" fontId="11" fillId="0" borderId="1" xfId="0" quotePrefix="1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14" fontId="11" fillId="0" borderId="1" xfId="0" quotePrefix="1" applyNumberFormat="1" applyFont="1" applyFill="1" applyBorder="1" applyAlignment="1">
      <alignment horizontal="center" vertical="center"/>
    </xf>
    <xf numFmtId="49" fontId="11" fillId="0" borderId="1" xfId="1" quotePrefix="1" applyNumberFormat="1" applyFont="1" applyFill="1" applyBorder="1" applyAlignment="1">
      <alignment horizontal="center" vertical="center"/>
    </xf>
    <xf numFmtId="9" fontId="11" fillId="0" borderId="1" xfId="1" applyNumberFormat="1" applyFont="1" applyFill="1" applyBorder="1" applyAlignment="1">
      <alignment horizontal="center" vertical="center"/>
    </xf>
    <xf numFmtId="3" fontId="11" fillId="0" borderId="1" xfId="1" quotePrefix="1" applyNumberFormat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14" fontId="11" fillId="0" borderId="1" xfId="1" quotePrefix="1" applyNumberFormat="1" applyFont="1" applyFill="1" applyBorder="1" applyAlignment="1">
      <alignment horizontal="center" vertical="center"/>
    </xf>
    <xf numFmtId="3" fontId="11" fillId="0" borderId="1" xfId="1" quotePrefix="1" applyNumberFormat="1" applyFont="1" applyFill="1" applyBorder="1" applyAlignment="1">
      <alignment horizontal="right" vertical="center"/>
    </xf>
    <xf numFmtId="0" fontId="11" fillId="0" borderId="1" xfId="0" quotePrefix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49" fontId="20" fillId="0" borderId="1" xfId="0" quotePrefix="1" applyNumberFormat="1" applyFont="1" applyFill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left" vertical="center" wrapText="1"/>
    </xf>
    <xf numFmtId="2" fontId="20" fillId="0" borderId="1" xfId="0" applyNumberFormat="1" applyFont="1" applyFill="1" applyBorder="1" applyAlignment="1">
      <alignment horizontal="center" vertical="center"/>
    </xf>
    <xf numFmtId="14" fontId="20" fillId="0" borderId="1" xfId="0" quotePrefix="1" applyNumberFormat="1" applyFont="1" applyFill="1" applyBorder="1" applyAlignment="1">
      <alignment horizontal="center" vertical="center"/>
    </xf>
    <xf numFmtId="49" fontId="20" fillId="0" borderId="1" xfId="1" quotePrefix="1" applyNumberFormat="1" applyFont="1" applyFill="1" applyBorder="1" applyAlignment="1">
      <alignment horizontal="center" vertical="center"/>
    </xf>
    <xf numFmtId="9" fontId="20" fillId="0" borderId="1" xfId="1" applyNumberFormat="1" applyFont="1" applyFill="1" applyBorder="1" applyAlignment="1">
      <alignment horizontal="center" vertical="center"/>
    </xf>
    <xf numFmtId="49" fontId="20" fillId="0" borderId="1" xfId="1" applyNumberFormat="1" applyFont="1" applyFill="1" applyBorder="1" applyAlignment="1">
      <alignment horizontal="center" vertical="center"/>
    </xf>
    <xf numFmtId="3" fontId="20" fillId="0" borderId="1" xfId="1" quotePrefix="1" applyNumberFormat="1" applyFont="1" applyFill="1" applyBorder="1" applyAlignment="1">
      <alignment vertical="center"/>
    </xf>
    <xf numFmtId="0" fontId="20" fillId="0" borderId="1" xfId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14" fontId="20" fillId="0" borderId="1" xfId="1" quotePrefix="1" applyNumberFormat="1" applyFont="1" applyFill="1" applyBorder="1" applyAlignment="1">
      <alignment horizontal="center" vertical="center"/>
    </xf>
    <xf numFmtId="3" fontId="20" fillId="0" borderId="1" xfId="1" quotePrefix="1" applyNumberFormat="1" applyFont="1" applyFill="1" applyBorder="1" applyAlignment="1">
      <alignment horizontal="right" vertical="center"/>
    </xf>
    <xf numFmtId="0" fontId="20" fillId="0" borderId="1" xfId="0" quotePrefix="1" applyFont="1" applyFill="1" applyBorder="1" applyAlignment="1">
      <alignment horizontal="left" vertical="center" wrapText="1"/>
    </xf>
    <xf numFmtId="2" fontId="2" fillId="2" borderId="1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vertical="center" wrapText="1"/>
    </xf>
    <xf numFmtId="3" fontId="12" fillId="2" borderId="1" xfId="1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3" fontId="11" fillId="2" borderId="1" xfId="1" quotePrefix="1" applyNumberFormat="1" applyFont="1" applyFill="1" applyBorder="1" applyAlignment="1">
      <alignment horizontal="right" vertical="center"/>
    </xf>
    <xf numFmtId="0" fontId="11" fillId="2" borderId="1" xfId="1" applyFont="1" applyFill="1" applyBorder="1" applyAlignment="1">
      <alignment vertical="center" wrapText="1"/>
    </xf>
    <xf numFmtId="0" fontId="11" fillId="0" borderId="0" xfId="1" applyFont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3" fontId="21" fillId="2" borderId="3" xfId="4" applyNumberFormat="1" applyFont="1" applyFill="1" applyBorder="1" applyAlignment="1">
      <alignment horizontal="center" vertical="center" wrapText="1"/>
    </xf>
    <xf numFmtId="3" fontId="21" fillId="2" borderId="2" xfId="4" applyNumberFormat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top" wrapText="1"/>
    </xf>
    <xf numFmtId="0" fontId="15" fillId="2" borderId="0" xfId="1" applyFont="1" applyFill="1" applyAlignment="1">
      <alignment horizontal="center" vertical="center" wrapText="1"/>
    </xf>
    <xf numFmtId="3" fontId="21" fillId="2" borderId="1" xfId="4" applyNumberFormat="1" applyFont="1" applyFill="1" applyBorder="1" applyAlignment="1">
      <alignment horizontal="center" vertical="center" wrapText="1"/>
    </xf>
    <xf numFmtId="3" fontId="21" fillId="2" borderId="3" xfId="1" applyNumberFormat="1" applyFont="1" applyFill="1" applyBorder="1" applyAlignment="1">
      <alignment horizontal="center" vertical="center" wrapText="1"/>
    </xf>
    <xf numFmtId="3" fontId="21" fillId="2" borderId="2" xfId="1" applyNumberFormat="1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3" fontId="12" fillId="2" borderId="7" xfId="1" applyNumberFormat="1" applyFont="1" applyFill="1" applyBorder="1" applyAlignment="1">
      <alignment horizontal="center" vertical="center" wrapText="1"/>
    </xf>
    <xf numFmtId="3" fontId="12" fillId="2" borderId="6" xfId="1" applyNumberFormat="1" applyFont="1" applyFill="1" applyBorder="1" applyAlignment="1">
      <alignment horizontal="center" vertical="center" wrapText="1"/>
    </xf>
    <xf numFmtId="3" fontId="12" fillId="2" borderId="5" xfId="1" applyNumberFormat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3" fontId="12" fillId="2" borderId="1" xfId="1" applyNumberFormat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</cellXfs>
  <cellStyles count="12">
    <cellStyle name="Comma" xfId="6" builtinId="3"/>
    <cellStyle name="Comma 2 2" xfId="5"/>
    <cellStyle name="Normal" xfId="0" builtinId="0"/>
    <cellStyle name="Normal 2" xfId="3"/>
    <cellStyle name="Normal 2 2" xfId="1"/>
    <cellStyle name="Normal 2 2 2" xfId="8"/>
    <cellStyle name="Normal 2 3" xfId="9"/>
    <cellStyle name="Normal 3" xfId="4"/>
    <cellStyle name="Normal 4" xfId="10"/>
    <cellStyle name="Normal 5" xfId="7"/>
    <cellStyle name="Normal_Bieu mau kem Thong bao" xfId="2"/>
    <cellStyle name="Percent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tabSelected="1" topLeftCell="H1" zoomScaleNormal="100" workbookViewId="0">
      <selection activeCell="X4" sqref="X4"/>
    </sheetView>
  </sheetViews>
  <sheetFormatPr defaultColWidth="8.85546875" defaultRowHeight="15.75" x14ac:dyDescent="0.25"/>
  <cols>
    <col min="1" max="1" width="5.42578125" style="8" customWidth="1"/>
    <col min="2" max="2" width="24.42578125" style="1" customWidth="1"/>
    <col min="3" max="3" width="13" style="2" customWidth="1"/>
    <col min="4" max="4" width="11.7109375" style="1" customWidth="1"/>
    <col min="5" max="5" width="24.140625" style="62" customWidth="1"/>
    <col min="6" max="6" width="7.85546875" style="1" customWidth="1"/>
    <col min="7" max="7" width="12.85546875" style="1" customWidth="1"/>
    <col min="8" max="8" width="8.140625" style="1" customWidth="1"/>
    <col min="9" max="9" width="13.42578125" style="1" customWidth="1"/>
    <col min="10" max="10" width="6.28515625" style="1" customWidth="1"/>
    <col min="11" max="11" width="11.85546875" style="1" customWidth="1"/>
    <col min="12" max="12" width="12.28515625" style="1" customWidth="1"/>
    <col min="13" max="13" width="13.5703125" style="1" customWidth="1"/>
    <col min="14" max="14" width="6.85546875" style="1" customWidth="1"/>
    <col min="15" max="15" width="13.7109375" style="1" customWidth="1"/>
    <col min="16" max="16" width="19.28515625" style="21" customWidth="1"/>
    <col min="17" max="18" width="10.42578125" style="1" customWidth="1"/>
    <col min="19" max="20" width="12.5703125" style="1" customWidth="1"/>
    <col min="21" max="21" width="10.5703125" style="8" customWidth="1"/>
    <col min="22" max="22" width="14" style="8" customWidth="1"/>
    <col min="23" max="23" width="14.42578125" style="1" customWidth="1"/>
    <col min="24" max="24" width="17.28515625" style="26" bestFit="1" customWidth="1"/>
    <col min="25" max="25" width="16.42578125" style="23" customWidth="1"/>
    <col min="26" max="27" width="17.140625" style="23" customWidth="1"/>
    <col min="28" max="28" width="17.42578125" style="25" customWidth="1"/>
    <col min="29" max="29" width="20" style="1" customWidth="1"/>
    <col min="30" max="30" width="44.140625" style="1" customWidth="1"/>
    <col min="31" max="16384" width="8.85546875" style="1"/>
  </cols>
  <sheetData>
    <row r="1" spans="1:31" ht="28.5" customHeight="1" x14ac:dyDescent="0.25">
      <c r="A1" s="192" t="s">
        <v>38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</row>
    <row r="2" spans="1:31" ht="57" customHeight="1" x14ac:dyDescent="0.25">
      <c r="A2" s="193" t="s">
        <v>42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</row>
    <row r="3" spans="1:31" ht="29.25" customHeight="1" x14ac:dyDescent="0.25">
      <c r="A3" s="197" t="s">
        <v>175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</row>
    <row r="4" spans="1:31" ht="17.25" customHeight="1" x14ac:dyDescent="0.25">
      <c r="A4" s="44"/>
      <c r="B4" s="44"/>
      <c r="C4" s="44"/>
      <c r="D4" s="44"/>
      <c r="E4" s="60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6"/>
      <c r="Y4" s="44"/>
      <c r="Z4" s="44"/>
      <c r="AA4" s="44" t="s">
        <v>43</v>
      </c>
      <c r="AB4" s="44"/>
    </row>
    <row r="5" spans="1:31" ht="81.75" customHeight="1" x14ac:dyDescent="0.25">
      <c r="A5" s="190" t="s">
        <v>0</v>
      </c>
      <c r="B5" s="190" t="s">
        <v>1</v>
      </c>
      <c r="C5" s="190" t="s">
        <v>2</v>
      </c>
      <c r="D5" s="190" t="s">
        <v>18</v>
      </c>
      <c r="E5" s="190" t="s">
        <v>3</v>
      </c>
      <c r="F5" s="186" t="s">
        <v>4</v>
      </c>
      <c r="G5" s="187"/>
      <c r="H5" s="186" t="s">
        <v>50</v>
      </c>
      <c r="I5" s="187"/>
      <c r="J5" s="186" t="s">
        <v>5</v>
      </c>
      <c r="K5" s="187"/>
      <c r="L5" s="186" t="s">
        <v>6</v>
      </c>
      <c r="M5" s="187"/>
      <c r="N5" s="186" t="s">
        <v>7</v>
      </c>
      <c r="O5" s="187"/>
      <c r="P5" s="195" t="s">
        <v>11</v>
      </c>
      <c r="Q5" s="190" t="s">
        <v>8</v>
      </c>
      <c r="R5" s="190" t="s">
        <v>17</v>
      </c>
      <c r="S5" s="190" t="s">
        <v>9</v>
      </c>
      <c r="T5" s="190" t="s">
        <v>24</v>
      </c>
      <c r="U5" s="190" t="s">
        <v>37</v>
      </c>
      <c r="V5" s="190" t="s">
        <v>25</v>
      </c>
      <c r="W5" s="190" t="s">
        <v>10</v>
      </c>
      <c r="X5" s="194" t="s">
        <v>26</v>
      </c>
      <c r="Y5" s="194"/>
      <c r="Z5" s="194"/>
      <c r="AA5" s="194"/>
      <c r="AB5" s="188" t="s">
        <v>12</v>
      </c>
    </row>
    <row r="6" spans="1:31" ht="111" customHeight="1" x14ac:dyDescent="0.25">
      <c r="A6" s="191"/>
      <c r="B6" s="191"/>
      <c r="C6" s="191"/>
      <c r="D6" s="191"/>
      <c r="E6" s="191"/>
      <c r="F6" s="77" t="s">
        <v>13</v>
      </c>
      <c r="G6" s="77" t="s">
        <v>14</v>
      </c>
      <c r="H6" s="77" t="s">
        <v>50</v>
      </c>
      <c r="I6" s="77" t="s">
        <v>14</v>
      </c>
      <c r="J6" s="77" t="s">
        <v>15</v>
      </c>
      <c r="K6" s="77" t="s">
        <v>14</v>
      </c>
      <c r="L6" s="77" t="s">
        <v>16</v>
      </c>
      <c r="M6" s="77" t="s">
        <v>14</v>
      </c>
      <c r="N6" s="77" t="s">
        <v>16</v>
      </c>
      <c r="O6" s="77" t="s">
        <v>14</v>
      </c>
      <c r="P6" s="196"/>
      <c r="Q6" s="191"/>
      <c r="R6" s="191"/>
      <c r="S6" s="191"/>
      <c r="T6" s="191"/>
      <c r="U6" s="191"/>
      <c r="V6" s="191"/>
      <c r="W6" s="191"/>
      <c r="X6" s="78" t="s">
        <v>27</v>
      </c>
      <c r="Y6" s="79" t="s">
        <v>29</v>
      </c>
      <c r="Z6" s="79" t="s">
        <v>30</v>
      </c>
      <c r="AA6" s="79" t="s">
        <v>28</v>
      </c>
      <c r="AB6" s="189"/>
    </row>
    <row r="7" spans="1:31" s="185" customFormat="1" ht="36" customHeight="1" x14ac:dyDescent="0.25">
      <c r="A7" s="184">
        <v>1</v>
      </c>
      <c r="B7" s="184">
        <v>2</v>
      </c>
      <c r="C7" s="184">
        <v>3</v>
      </c>
      <c r="D7" s="184">
        <v>4</v>
      </c>
      <c r="E7" s="184">
        <v>5</v>
      </c>
      <c r="F7" s="184">
        <v>6</v>
      </c>
      <c r="G7" s="184">
        <v>7</v>
      </c>
      <c r="H7" s="184">
        <v>8</v>
      </c>
      <c r="I7" s="184">
        <v>9</v>
      </c>
      <c r="J7" s="184">
        <v>10</v>
      </c>
      <c r="K7" s="184">
        <v>11</v>
      </c>
      <c r="L7" s="184">
        <v>12</v>
      </c>
      <c r="M7" s="184">
        <v>13</v>
      </c>
      <c r="N7" s="184">
        <v>14</v>
      </c>
      <c r="O7" s="184">
        <v>15</v>
      </c>
      <c r="P7" s="184">
        <v>16</v>
      </c>
      <c r="Q7" s="184">
        <v>17</v>
      </c>
      <c r="R7" s="184">
        <v>18</v>
      </c>
      <c r="S7" s="184">
        <v>19</v>
      </c>
      <c r="T7" s="184">
        <v>20</v>
      </c>
      <c r="U7" s="184">
        <v>21</v>
      </c>
      <c r="V7" s="184">
        <v>22</v>
      </c>
      <c r="W7" s="184">
        <v>23</v>
      </c>
      <c r="X7" s="184" t="s">
        <v>52</v>
      </c>
      <c r="Y7" s="184" t="s">
        <v>53</v>
      </c>
      <c r="Z7" s="184" t="s">
        <v>168</v>
      </c>
      <c r="AA7" s="184" t="s">
        <v>169</v>
      </c>
      <c r="AB7" s="184">
        <v>28</v>
      </c>
    </row>
    <row r="8" spans="1:31" s="28" customFormat="1" ht="39" customHeight="1" x14ac:dyDescent="0.25">
      <c r="A8" s="80"/>
      <c r="B8" s="81" t="s">
        <v>27</v>
      </c>
      <c r="C8" s="80"/>
      <c r="D8" s="80"/>
      <c r="E8" s="82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3">
        <f>+X9+X11+X13+X16+X19+X21+X23+X25+X27+X29</f>
        <v>6333412653</v>
      </c>
      <c r="Y8" s="83">
        <f t="shared" ref="Y8:AA8" si="0">+Y9+Y11+Y13+Y16+Y19+Y21+Y23+Y25+Y27+Y29</f>
        <v>3734648654.3000002</v>
      </c>
      <c r="Z8" s="83">
        <f t="shared" si="0"/>
        <v>1048973860.6</v>
      </c>
      <c r="AA8" s="83">
        <f t="shared" si="0"/>
        <v>1549790135.4400001</v>
      </c>
      <c r="AB8" s="80"/>
    </row>
    <row r="9" spans="1:31" ht="36.75" customHeight="1" x14ac:dyDescent="0.25">
      <c r="A9" s="84" t="s">
        <v>22</v>
      </c>
      <c r="B9" s="85" t="s">
        <v>62</v>
      </c>
      <c r="C9" s="86"/>
      <c r="D9" s="86"/>
      <c r="E9" s="87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8">
        <f>+X10</f>
        <v>666401621</v>
      </c>
      <c r="Y9" s="88">
        <f t="shared" ref="Y9:AA9" si="1">+Y10</f>
        <v>444267746.99999994</v>
      </c>
      <c r="Z9" s="88">
        <f t="shared" si="1"/>
        <v>88853549.399999991</v>
      </c>
      <c r="AA9" s="88">
        <f t="shared" si="1"/>
        <v>133280324.09999999</v>
      </c>
      <c r="AB9" s="80"/>
      <c r="AC9" s="50"/>
    </row>
    <row r="10" spans="1:31" s="4" customFormat="1" ht="68.25" customHeight="1" x14ac:dyDescent="0.25">
      <c r="A10" s="89">
        <v>1</v>
      </c>
      <c r="B10" s="90" t="s">
        <v>54</v>
      </c>
      <c r="C10" s="91" t="s">
        <v>55</v>
      </c>
      <c r="D10" s="92" t="s">
        <v>44</v>
      </c>
      <c r="E10" s="93" t="s">
        <v>56</v>
      </c>
      <c r="F10" s="94" t="s">
        <v>57</v>
      </c>
      <c r="G10" s="95">
        <v>43832</v>
      </c>
      <c r="H10" s="94"/>
      <c r="I10" s="95"/>
      <c r="J10" s="89"/>
      <c r="K10" s="96"/>
      <c r="L10" s="97">
        <v>0.33</v>
      </c>
      <c r="M10" s="98" t="s">
        <v>58</v>
      </c>
      <c r="N10" s="97">
        <v>0.08</v>
      </c>
      <c r="O10" s="98" t="s">
        <v>59</v>
      </c>
      <c r="P10" s="99">
        <f>+(F10+H10+J10+F10*N10)*2530000+(F10+J10+F10*N10)*L10*2530000</f>
        <v>17770709.879999999</v>
      </c>
      <c r="Q10" s="100" t="s">
        <v>60</v>
      </c>
      <c r="R10" s="77" t="s">
        <v>63</v>
      </c>
      <c r="S10" s="101" t="s">
        <v>64</v>
      </c>
      <c r="T10" s="101" t="s">
        <v>47</v>
      </c>
      <c r="U10" s="102" t="s">
        <v>65</v>
      </c>
      <c r="V10" s="102">
        <v>15</v>
      </c>
      <c r="W10" s="103" t="s">
        <v>61</v>
      </c>
      <c r="X10" s="104">
        <f>ROUNDUP(SUM(Y10:AA10),0)</f>
        <v>666401621</v>
      </c>
      <c r="Y10" s="104">
        <f>5*P10*T10</f>
        <v>444267746.99999994</v>
      </c>
      <c r="Z10" s="104">
        <f>5*P10</f>
        <v>88853549.399999991</v>
      </c>
      <c r="AA10" s="104">
        <f>0.5*P10*V10</f>
        <v>133280324.09999999</v>
      </c>
      <c r="AB10" s="105" t="s">
        <v>45</v>
      </c>
      <c r="AC10" s="45"/>
      <c r="AD10" s="3"/>
      <c r="AE10" s="3"/>
    </row>
    <row r="11" spans="1:31" ht="36.75" customHeight="1" x14ac:dyDescent="0.25">
      <c r="A11" s="84" t="s">
        <v>41</v>
      </c>
      <c r="B11" s="106" t="s">
        <v>66</v>
      </c>
      <c r="C11" s="86"/>
      <c r="D11" s="86"/>
      <c r="E11" s="87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8">
        <f>+X12</f>
        <v>611582618</v>
      </c>
      <c r="Y11" s="88">
        <f t="shared" ref="Y11:AA11" si="2">+Y12</f>
        <v>393160254.29999995</v>
      </c>
      <c r="Z11" s="88">
        <f t="shared" si="2"/>
        <v>87368945.399999991</v>
      </c>
      <c r="AA11" s="88">
        <f t="shared" si="2"/>
        <v>131053418.09999999</v>
      </c>
      <c r="AB11" s="80"/>
      <c r="AC11" s="50"/>
    </row>
    <row r="12" spans="1:31" s="4" customFormat="1" ht="64.5" customHeight="1" x14ac:dyDescent="0.25">
      <c r="A12" s="89">
        <v>1</v>
      </c>
      <c r="B12" s="107" t="s">
        <v>67</v>
      </c>
      <c r="C12" s="108" t="s">
        <v>68</v>
      </c>
      <c r="D12" s="92" t="s">
        <v>44</v>
      </c>
      <c r="E12" s="93" t="s">
        <v>69</v>
      </c>
      <c r="F12" s="109">
        <v>4.8899999999999997</v>
      </c>
      <c r="G12" s="108" t="s">
        <v>70</v>
      </c>
      <c r="H12" s="94"/>
      <c r="I12" s="95"/>
      <c r="J12" s="89"/>
      <c r="K12" s="96"/>
      <c r="L12" s="110">
        <v>0.32</v>
      </c>
      <c r="M12" s="108" t="s">
        <v>71</v>
      </c>
      <c r="N12" s="110">
        <v>7.0000000000000007E-2</v>
      </c>
      <c r="O12" s="108" t="s">
        <v>72</v>
      </c>
      <c r="P12" s="99">
        <f>+(F12+H12+J12+F12*N12)*2530000+(F12+J12+F12*N12)*L12*2530000</f>
        <v>17473789.079999998</v>
      </c>
      <c r="Q12" s="109" t="s">
        <v>73</v>
      </c>
      <c r="R12" s="77" t="s">
        <v>74</v>
      </c>
      <c r="S12" s="101" t="s">
        <v>75</v>
      </c>
      <c r="T12" s="101" t="s">
        <v>46</v>
      </c>
      <c r="U12" s="111" t="s">
        <v>76</v>
      </c>
      <c r="V12" s="102">
        <v>15</v>
      </c>
      <c r="W12" s="96" t="s">
        <v>61</v>
      </c>
      <c r="X12" s="104">
        <f>ROUNDUP(SUM(Y12:AA12),0)</f>
        <v>611582618</v>
      </c>
      <c r="Y12" s="104">
        <f>5*P12*T12</f>
        <v>393160254.29999995</v>
      </c>
      <c r="Z12" s="104">
        <f>5*P12</f>
        <v>87368945.399999991</v>
      </c>
      <c r="AA12" s="104">
        <f>0.5*P12*V12</f>
        <v>131053418.09999999</v>
      </c>
      <c r="AB12" s="105" t="s">
        <v>45</v>
      </c>
      <c r="AC12" s="45"/>
      <c r="AD12" s="3"/>
      <c r="AE12" s="3"/>
    </row>
    <row r="13" spans="1:31" s="55" customFormat="1" ht="32.25" customHeight="1" x14ac:dyDescent="0.25">
      <c r="A13" s="112" t="s">
        <v>49</v>
      </c>
      <c r="B13" s="113" t="s">
        <v>77</v>
      </c>
      <c r="C13" s="114"/>
      <c r="D13" s="112"/>
      <c r="E13" s="113"/>
      <c r="F13" s="112"/>
      <c r="G13" s="112"/>
      <c r="H13" s="80"/>
      <c r="I13" s="80"/>
      <c r="J13" s="112"/>
      <c r="K13" s="112"/>
      <c r="L13" s="112"/>
      <c r="M13" s="112"/>
      <c r="N13" s="112"/>
      <c r="O13" s="112"/>
      <c r="P13" s="99"/>
      <c r="Q13" s="112"/>
      <c r="R13" s="112"/>
      <c r="S13" s="112"/>
      <c r="T13" s="112"/>
      <c r="U13" s="112"/>
      <c r="V13" s="112"/>
      <c r="W13" s="112"/>
      <c r="X13" s="115">
        <f>SUM(X14:X15)</f>
        <v>1282757270</v>
      </c>
      <c r="Y13" s="115">
        <f t="shared" ref="Y13:AA13" si="3">SUM(Y14:Y15)</f>
        <v>855171513</v>
      </c>
      <c r="Z13" s="115">
        <f t="shared" si="3"/>
        <v>171034302.59999999</v>
      </c>
      <c r="AA13" s="115">
        <f t="shared" si="3"/>
        <v>256551453.90000001</v>
      </c>
      <c r="AB13" s="112"/>
      <c r="AC13" s="54"/>
    </row>
    <row r="14" spans="1:31" s="4" customFormat="1" ht="69.75" customHeight="1" x14ac:dyDescent="0.25">
      <c r="A14" s="116">
        <v>1</v>
      </c>
      <c r="B14" s="117" t="s">
        <v>78</v>
      </c>
      <c r="C14" s="118" t="s">
        <v>79</v>
      </c>
      <c r="D14" s="119" t="s">
        <v>44</v>
      </c>
      <c r="E14" s="120" t="s">
        <v>80</v>
      </c>
      <c r="F14" s="121">
        <v>4.8899999999999997</v>
      </c>
      <c r="G14" s="122" t="s">
        <v>81</v>
      </c>
      <c r="H14" s="86"/>
      <c r="I14" s="86"/>
      <c r="J14" s="116"/>
      <c r="K14" s="123"/>
      <c r="L14" s="124">
        <v>0.33</v>
      </c>
      <c r="M14" s="125" t="s">
        <v>82</v>
      </c>
      <c r="N14" s="124">
        <v>0.08</v>
      </c>
      <c r="O14" s="125" t="s">
        <v>83</v>
      </c>
      <c r="P14" s="99">
        <f t="shared" ref="P14" si="4">+(F14+H14+J14+F14*N14)*2530000+(F14+J14+F14*N14)*L14*2530000</f>
        <v>17770709.879999999</v>
      </c>
      <c r="Q14" s="126" t="s">
        <v>84</v>
      </c>
      <c r="R14" s="127" t="s">
        <v>63</v>
      </c>
      <c r="S14" s="128" t="s">
        <v>64</v>
      </c>
      <c r="T14" s="128" t="s">
        <v>47</v>
      </c>
      <c r="U14" s="126" t="s">
        <v>65</v>
      </c>
      <c r="V14" s="126">
        <v>15</v>
      </c>
      <c r="W14" s="129" t="s">
        <v>85</v>
      </c>
      <c r="X14" s="130">
        <f>ROUNDUP(SUM(Y14:AA14),0)</f>
        <v>666401621</v>
      </c>
      <c r="Y14" s="130">
        <f>5*P14*T14</f>
        <v>444267746.99999994</v>
      </c>
      <c r="Z14" s="130">
        <f>5*P14</f>
        <v>88853549.399999991</v>
      </c>
      <c r="AA14" s="130">
        <f>0.5*P14*V14</f>
        <v>133280324.09999999</v>
      </c>
      <c r="AB14" s="105" t="s">
        <v>45</v>
      </c>
      <c r="AC14" s="45"/>
      <c r="AD14" s="3"/>
      <c r="AE14" s="3"/>
    </row>
    <row r="15" spans="1:31" s="4" customFormat="1" ht="69.75" customHeight="1" x14ac:dyDescent="0.25">
      <c r="A15" s="116">
        <v>2</v>
      </c>
      <c r="B15" s="117" t="s">
        <v>86</v>
      </c>
      <c r="C15" s="118" t="s">
        <v>87</v>
      </c>
      <c r="D15" s="119" t="s">
        <v>44</v>
      </c>
      <c r="E15" s="120" t="s">
        <v>88</v>
      </c>
      <c r="F15" s="121">
        <v>4.8899999999999997</v>
      </c>
      <c r="G15" s="122" t="s">
        <v>89</v>
      </c>
      <c r="H15" s="94"/>
      <c r="I15" s="95"/>
      <c r="J15" s="116"/>
      <c r="K15" s="123"/>
      <c r="L15" s="124">
        <v>0.33</v>
      </c>
      <c r="M15" s="125" t="s">
        <v>58</v>
      </c>
      <c r="N15" s="124">
        <v>0.08</v>
      </c>
      <c r="O15" s="125" t="s">
        <v>59</v>
      </c>
      <c r="P15" s="99">
        <f>+(F15+H15+J15+F15*N15)*2340000+(F15+J15+F15*N15)*L15*2340000</f>
        <v>16436150.640000001</v>
      </c>
      <c r="Q15" s="126" t="s">
        <v>84</v>
      </c>
      <c r="R15" s="127" t="s">
        <v>63</v>
      </c>
      <c r="S15" s="128" t="s">
        <v>64</v>
      </c>
      <c r="T15" s="128" t="s">
        <v>47</v>
      </c>
      <c r="U15" s="126" t="s">
        <v>90</v>
      </c>
      <c r="V15" s="126">
        <v>15</v>
      </c>
      <c r="W15" s="129" t="s">
        <v>91</v>
      </c>
      <c r="X15" s="130">
        <f>ROUNDUP(SUM(Y15:AA15),0)</f>
        <v>616355649</v>
      </c>
      <c r="Y15" s="130">
        <f>5*P15*T15</f>
        <v>410903766</v>
      </c>
      <c r="Z15" s="130">
        <f>5*P15</f>
        <v>82180753.200000003</v>
      </c>
      <c r="AA15" s="130">
        <f>0.5*P15*V15</f>
        <v>123271129.80000001</v>
      </c>
      <c r="AB15" s="105" t="s">
        <v>45</v>
      </c>
      <c r="AC15" s="45"/>
      <c r="AD15" s="3"/>
      <c r="AE15" s="3"/>
    </row>
    <row r="16" spans="1:31" ht="36.75" customHeight="1" x14ac:dyDescent="0.25">
      <c r="A16" s="84" t="s">
        <v>51</v>
      </c>
      <c r="B16" s="106" t="s">
        <v>92</v>
      </c>
      <c r="C16" s="86"/>
      <c r="D16" s="86"/>
      <c r="E16" s="87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8">
        <f>+X17+X18</f>
        <v>784602354</v>
      </c>
      <c r="Y16" s="88">
        <f t="shared" ref="Y16:AA16" si="5">+Y17+Y18</f>
        <v>348039803.60000002</v>
      </c>
      <c r="Z16" s="88">
        <f t="shared" si="5"/>
        <v>174019901.80000001</v>
      </c>
      <c r="AA16" s="88">
        <f t="shared" si="5"/>
        <v>262542648.52000004</v>
      </c>
      <c r="AB16" s="105"/>
      <c r="AC16" s="50"/>
    </row>
    <row r="17" spans="1:31" s="4" customFormat="1" ht="68.25" customHeight="1" x14ac:dyDescent="0.25">
      <c r="A17" s="89">
        <v>1</v>
      </c>
      <c r="B17" s="131" t="s">
        <v>93</v>
      </c>
      <c r="C17" s="132">
        <v>25920</v>
      </c>
      <c r="D17" s="133" t="s">
        <v>23</v>
      </c>
      <c r="E17" s="134" t="s">
        <v>94</v>
      </c>
      <c r="F17" s="135">
        <v>4.9800000000000004</v>
      </c>
      <c r="G17" s="132">
        <v>45413</v>
      </c>
      <c r="H17" s="94">
        <v>0.2</v>
      </c>
      <c r="I17" s="95" t="s">
        <v>95</v>
      </c>
      <c r="J17" s="89">
        <v>0.45</v>
      </c>
      <c r="K17" s="96" t="s">
        <v>96</v>
      </c>
      <c r="L17" s="97">
        <v>0.34</v>
      </c>
      <c r="M17" s="98" t="s">
        <v>48</v>
      </c>
      <c r="N17" s="89"/>
      <c r="O17" s="98"/>
      <c r="P17" s="99">
        <f>+(F17+H17+J17+F17*N17)*2530000+(F17+J17+F17*N17)*L17*2530000</f>
        <v>18914786.000000004</v>
      </c>
      <c r="Q17" s="102" t="s">
        <v>97</v>
      </c>
      <c r="R17" s="77" t="s">
        <v>98</v>
      </c>
      <c r="S17" s="101" t="s">
        <v>99</v>
      </c>
      <c r="T17" s="101" t="s">
        <v>100</v>
      </c>
      <c r="U17" s="102" t="s">
        <v>101</v>
      </c>
      <c r="V17" s="102">
        <v>16</v>
      </c>
      <c r="W17" s="103" t="s">
        <v>102</v>
      </c>
      <c r="X17" s="104">
        <f>ROUNDUP(SUM(Y17:AA17),0)</f>
        <v>435040078</v>
      </c>
      <c r="Y17" s="104">
        <f>5*P17*T17</f>
        <v>189147860.00000003</v>
      </c>
      <c r="Z17" s="104">
        <f>5*P17</f>
        <v>94573930.000000015</v>
      </c>
      <c r="AA17" s="104">
        <f>0.5*P17*V17</f>
        <v>151318288.00000003</v>
      </c>
      <c r="AB17" s="105" t="s">
        <v>45</v>
      </c>
      <c r="AC17" s="45"/>
      <c r="AD17" s="3"/>
      <c r="AE17" s="3"/>
    </row>
    <row r="18" spans="1:31" s="4" customFormat="1" ht="68.25" customHeight="1" x14ac:dyDescent="0.25">
      <c r="A18" s="89">
        <v>2</v>
      </c>
      <c r="B18" s="131" t="s">
        <v>103</v>
      </c>
      <c r="C18" s="132">
        <v>25847</v>
      </c>
      <c r="D18" s="133" t="s">
        <v>44</v>
      </c>
      <c r="E18" s="134" t="s">
        <v>104</v>
      </c>
      <c r="F18" s="135">
        <v>4.8899999999999997</v>
      </c>
      <c r="G18" s="132">
        <v>44440</v>
      </c>
      <c r="H18" s="94"/>
      <c r="I18" s="95"/>
      <c r="J18" s="89"/>
      <c r="K18" s="96"/>
      <c r="L18" s="97">
        <v>0.31</v>
      </c>
      <c r="M18" s="98" t="s">
        <v>71</v>
      </c>
      <c r="N18" s="97">
        <v>0.06</v>
      </c>
      <c r="O18" s="98" t="s">
        <v>71</v>
      </c>
      <c r="P18" s="99">
        <f>+(F18+H18+J18+F18*N18)*2340000+(F18+J18+F18*N18)*L18*2340000</f>
        <v>15889194.359999999</v>
      </c>
      <c r="Q18" s="102" t="s">
        <v>97</v>
      </c>
      <c r="R18" s="77" t="s">
        <v>98</v>
      </c>
      <c r="S18" s="101" t="s">
        <v>99</v>
      </c>
      <c r="T18" s="101" t="s">
        <v>100</v>
      </c>
      <c r="U18" s="102" t="s">
        <v>105</v>
      </c>
      <c r="V18" s="102">
        <v>14</v>
      </c>
      <c r="W18" s="103" t="s">
        <v>106</v>
      </c>
      <c r="X18" s="104">
        <f>ROUNDUP(SUM(Y18:AA18),0)</f>
        <v>349562276</v>
      </c>
      <c r="Y18" s="104">
        <f>5*P18*T18</f>
        <v>158891943.59999999</v>
      </c>
      <c r="Z18" s="104">
        <f>5*P18</f>
        <v>79445971.799999997</v>
      </c>
      <c r="AA18" s="104">
        <f>0.5*P18*V18</f>
        <v>111224360.52</v>
      </c>
      <c r="AB18" s="105" t="s">
        <v>45</v>
      </c>
      <c r="AC18" s="45"/>
      <c r="AD18" s="3"/>
      <c r="AE18" s="3"/>
    </row>
    <row r="19" spans="1:31" ht="36.75" customHeight="1" x14ac:dyDescent="0.25">
      <c r="A19" s="84" t="s">
        <v>118</v>
      </c>
      <c r="B19" s="106" t="s">
        <v>107</v>
      </c>
      <c r="C19" s="86"/>
      <c r="D19" s="86"/>
      <c r="E19" s="87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8">
        <f>+X20</f>
        <v>586869426</v>
      </c>
      <c r="Y19" s="88">
        <f t="shared" ref="Y19:AA19" si="6">+Y20</f>
        <v>382740930.00000006</v>
      </c>
      <c r="Z19" s="88">
        <f t="shared" si="6"/>
        <v>85053540.000000015</v>
      </c>
      <c r="AA19" s="88">
        <f t="shared" si="6"/>
        <v>119074956.00000003</v>
      </c>
      <c r="AB19" s="105"/>
      <c r="AC19" s="50"/>
    </row>
    <row r="20" spans="1:31" s="4" customFormat="1" ht="88.5" customHeight="1" x14ac:dyDescent="0.25">
      <c r="A20" s="56">
        <v>1</v>
      </c>
      <c r="B20" s="57" t="s">
        <v>108</v>
      </c>
      <c r="C20" s="58" t="s">
        <v>109</v>
      </c>
      <c r="D20" s="56" t="s">
        <v>23</v>
      </c>
      <c r="E20" s="61" t="s">
        <v>110</v>
      </c>
      <c r="F20" s="94">
        <v>4.9800000000000004</v>
      </c>
      <c r="G20" s="91" t="s">
        <v>111</v>
      </c>
      <c r="H20" s="94">
        <v>0.15</v>
      </c>
      <c r="I20" s="91" t="s">
        <v>111</v>
      </c>
      <c r="J20" s="89"/>
      <c r="K20" s="96"/>
      <c r="L20" s="97">
        <v>0.32</v>
      </c>
      <c r="M20" s="91" t="s">
        <v>112</v>
      </c>
      <c r="N20" s="89"/>
      <c r="O20" s="98"/>
      <c r="P20" s="99">
        <f>+(F20+H20+J20+F20*N20)*2530000+(F20+J20+F20*N20)*L20*2530000</f>
        <v>17010708.000000004</v>
      </c>
      <c r="Q20" s="102" t="s">
        <v>113</v>
      </c>
      <c r="R20" s="77" t="s">
        <v>114</v>
      </c>
      <c r="S20" s="101" t="s">
        <v>115</v>
      </c>
      <c r="T20" s="101" t="s">
        <v>46</v>
      </c>
      <c r="U20" s="102" t="s">
        <v>116</v>
      </c>
      <c r="V20" s="102">
        <v>14</v>
      </c>
      <c r="W20" s="91" t="s">
        <v>117</v>
      </c>
      <c r="X20" s="104">
        <f>ROUNDUP(SUM(Y20:AA20),0)</f>
        <v>586869426</v>
      </c>
      <c r="Y20" s="104">
        <f>5*P20*T20</f>
        <v>382740930.00000006</v>
      </c>
      <c r="Z20" s="104">
        <f>5*P20</f>
        <v>85053540.000000015</v>
      </c>
      <c r="AA20" s="104">
        <f>0.5*P20*V20</f>
        <v>119074956.00000003</v>
      </c>
      <c r="AB20" s="105" t="s">
        <v>45</v>
      </c>
      <c r="AC20" s="59"/>
      <c r="AD20" s="3"/>
      <c r="AE20" s="3"/>
    </row>
    <row r="21" spans="1:31" s="28" customFormat="1" ht="33" customHeight="1" x14ac:dyDescent="0.25">
      <c r="A21" s="84" t="s">
        <v>130</v>
      </c>
      <c r="B21" s="106" t="s">
        <v>122</v>
      </c>
      <c r="C21" s="86"/>
      <c r="D21" s="86"/>
      <c r="E21" s="87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8">
        <f>SUM(X22)</f>
        <v>493425900</v>
      </c>
      <c r="Y21" s="88">
        <f t="shared" ref="Y21:AA21" si="7">SUM(Y22)</f>
        <v>246712950</v>
      </c>
      <c r="Z21" s="88">
        <f t="shared" si="7"/>
        <v>98685180</v>
      </c>
      <c r="AA21" s="88">
        <f t="shared" si="7"/>
        <v>148027770</v>
      </c>
      <c r="AB21" s="105"/>
      <c r="AC21" s="63"/>
    </row>
    <row r="22" spans="1:31" s="66" customFormat="1" ht="68.25" customHeight="1" x14ac:dyDescent="0.25">
      <c r="A22" s="56">
        <v>1</v>
      </c>
      <c r="B22" s="57" t="s">
        <v>123</v>
      </c>
      <c r="C22" s="67">
        <v>25984</v>
      </c>
      <c r="D22" s="56" t="s">
        <v>23</v>
      </c>
      <c r="E22" s="61" t="s">
        <v>124</v>
      </c>
      <c r="F22" s="94">
        <v>5.36</v>
      </c>
      <c r="G22" s="91" t="s">
        <v>125</v>
      </c>
      <c r="H22" s="94"/>
      <c r="I22" s="91"/>
      <c r="J22" s="89">
        <v>0.55000000000000004</v>
      </c>
      <c r="K22" s="96" t="s">
        <v>126</v>
      </c>
      <c r="L22" s="97">
        <v>0.32</v>
      </c>
      <c r="M22" s="91" t="s">
        <v>131</v>
      </c>
      <c r="N22" s="89"/>
      <c r="O22" s="98"/>
      <c r="P22" s="99">
        <f>+(F22+J22+F22*N22)*2530000+(F22+J22+F22*N22)*L22*2530000</f>
        <v>19737036</v>
      </c>
      <c r="Q22" s="102" t="s">
        <v>127</v>
      </c>
      <c r="R22" s="77" t="s">
        <v>128</v>
      </c>
      <c r="S22" s="101" t="s">
        <v>99</v>
      </c>
      <c r="T22" s="101" t="s">
        <v>129</v>
      </c>
      <c r="U22" s="102" t="s">
        <v>90</v>
      </c>
      <c r="V22" s="102">
        <v>15</v>
      </c>
      <c r="W22" s="91" t="s">
        <v>117</v>
      </c>
      <c r="X22" s="104">
        <f>ROUNDUP(SUM(Y22:AA22),0)</f>
        <v>493425900</v>
      </c>
      <c r="Y22" s="104">
        <f>5*P22*T22</f>
        <v>246712950</v>
      </c>
      <c r="Z22" s="104">
        <f>5*P22</f>
        <v>98685180</v>
      </c>
      <c r="AA22" s="104">
        <f>0.5*P22*V22</f>
        <v>148027770</v>
      </c>
      <c r="AB22" s="105" t="s">
        <v>45</v>
      </c>
      <c r="AC22" s="64"/>
      <c r="AD22" s="65"/>
      <c r="AE22" s="65"/>
    </row>
    <row r="23" spans="1:31" s="69" customFormat="1" ht="32.25" customHeight="1" x14ac:dyDescent="0.25">
      <c r="A23" s="136" t="s">
        <v>147</v>
      </c>
      <c r="B23" s="137" t="s">
        <v>132</v>
      </c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9">
        <f>+X24</f>
        <v>393160255</v>
      </c>
      <c r="Y23" s="139">
        <f t="shared" ref="Y23:AA23" si="8">+Y24</f>
        <v>174737890.79999998</v>
      </c>
      <c r="Z23" s="139">
        <f t="shared" si="8"/>
        <v>87368945.399999991</v>
      </c>
      <c r="AA23" s="139">
        <f t="shared" si="8"/>
        <v>131053418.09999999</v>
      </c>
      <c r="AB23" s="140"/>
      <c r="AC23" s="68"/>
    </row>
    <row r="24" spans="1:31" s="69" customFormat="1" ht="57" customHeight="1" x14ac:dyDescent="0.25">
      <c r="A24" s="141">
        <v>1</v>
      </c>
      <c r="B24" s="142" t="s">
        <v>133</v>
      </c>
      <c r="C24" s="143" t="s">
        <v>134</v>
      </c>
      <c r="D24" s="144" t="s">
        <v>44</v>
      </c>
      <c r="E24" s="144" t="s">
        <v>135</v>
      </c>
      <c r="F24" s="145">
        <v>4.8899999999999997</v>
      </c>
      <c r="G24" s="146" t="s">
        <v>136</v>
      </c>
      <c r="H24" s="145"/>
      <c r="I24" s="146"/>
      <c r="J24" s="141"/>
      <c r="K24" s="147"/>
      <c r="L24" s="148">
        <v>0.32</v>
      </c>
      <c r="M24" s="147" t="s">
        <v>71</v>
      </c>
      <c r="N24" s="148">
        <v>7.0000000000000007E-2</v>
      </c>
      <c r="O24" s="147" t="s">
        <v>71</v>
      </c>
      <c r="P24" s="149">
        <f>+(F24+H24+J24+F24*N24)*2530000+(F24+J24+F24*N24)*L24*2530000</f>
        <v>17473789.079999998</v>
      </c>
      <c r="Q24" s="150" t="s">
        <v>137</v>
      </c>
      <c r="R24" s="150" t="s">
        <v>138</v>
      </c>
      <c r="S24" s="151" t="s">
        <v>64</v>
      </c>
      <c r="T24" s="151" t="s">
        <v>100</v>
      </c>
      <c r="U24" s="152" t="s">
        <v>139</v>
      </c>
      <c r="V24" s="152">
        <v>15</v>
      </c>
      <c r="W24" s="153" t="s">
        <v>61</v>
      </c>
      <c r="X24" s="154">
        <f>ROUNDUP(SUM(Y24:AA24),0)</f>
        <v>393160255</v>
      </c>
      <c r="Y24" s="154">
        <f>5*P24*T24</f>
        <v>174737890.79999998</v>
      </c>
      <c r="Z24" s="154">
        <f>5*P24</f>
        <v>87368945.399999991</v>
      </c>
      <c r="AA24" s="154">
        <f>0.5*P24*V24</f>
        <v>131053418.09999999</v>
      </c>
      <c r="AB24" s="155" t="s">
        <v>45</v>
      </c>
      <c r="AC24" s="70"/>
      <c r="AD24" s="71"/>
      <c r="AE24" s="71"/>
    </row>
    <row r="25" spans="1:31" s="28" customFormat="1" ht="33" customHeight="1" x14ac:dyDescent="0.25">
      <c r="A25" s="81" t="s">
        <v>148</v>
      </c>
      <c r="B25" s="156" t="s">
        <v>140</v>
      </c>
      <c r="C25" s="80"/>
      <c r="D25" s="80"/>
      <c r="E25" s="82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3">
        <f>X26</f>
        <v>562783685</v>
      </c>
      <c r="Y25" s="83">
        <f>Y26</f>
        <v>367032837.59999996</v>
      </c>
      <c r="Z25" s="83">
        <f>Z26</f>
        <v>81562852.799999997</v>
      </c>
      <c r="AA25" s="83">
        <f>AA26</f>
        <v>114187993.92</v>
      </c>
      <c r="AB25" s="80"/>
    </row>
    <row r="26" spans="1:31" s="66" customFormat="1" ht="60" customHeight="1" x14ac:dyDescent="0.25">
      <c r="A26" s="157">
        <v>1</v>
      </c>
      <c r="B26" s="158" t="s">
        <v>119</v>
      </c>
      <c r="C26" s="159" t="s">
        <v>141</v>
      </c>
      <c r="D26" s="160" t="s">
        <v>44</v>
      </c>
      <c r="E26" s="161" t="s">
        <v>142</v>
      </c>
      <c r="F26" s="162" t="s">
        <v>57</v>
      </c>
      <c r="G26" s="163">
        <v>43922</v>
      </c>
      <c r="H26" s="162"/>
      <c r="I26" s="163"/>
      <c r="J26" s="157"/>
      <c r="K26" s="164"/>
      <c r="L26" s="165">
        <v>0.32</v>
      </c>
      <c r="M26" s="166" t="s">
        <v>143</v>
      </c>
      <c r="N26" s="165">
        <v>0.08</v>
      </c>
      <c r="O26" s="166" t="s">
        <v>144</v>
      </c>
      <c r="P26" s="167">
        <f>+(F26+H26+J26+F26*N26)*2340000+(F26+J26+F26*N26)*L26*2340000</f>
        <v>16312570.560000001</v>
      </c>
      <c r="Q26" s="150" t="s">
        <v>145</v>
      </c>
      <c r="R26" s="168" t="s">
        <v>146</v>
      </c>
      <c r="S26" s="169" t="s">
        <v>121</v>
      </c>
      <c r="T26" s="169" t="s">
        <v>46</v>
      </c>
      <c r="U26" s="170" t="s">
        <v>120</v>
      </c>
      <c r="V26" s="170">
        <v>14</v>
      </c>
      <c r="W26" s="171" t="s">
        <v>106</v>
      </c>
      <c r="X26" s="172">
        <f>ROUNDUP(SUM(Y26:AA26),0)</f>
        <v>562783685</v>
      </c>
      <c r="Y26" s="172">
        <f>5*P26*T26</f>
        <v>367032837.59999996</v>
      </c>
      <c r="Z26" s="172">
        <f>5*P26</f>
        <v>81562852.799999997</v>
      </c>
      <c r="AA26" s="172">
        <f>0.5*P26*V26</f>
        <v>114187993.92</v>
      </c>
      <c r="AB26" s="173" t="s">
        <v>45</v>
      </c>
      <c r="AC26" s="64"/>
      <c r="AD26" s="65"/>
      <c r="AE26" s="65"/>
    </row>
    <row r="27" spans="1:31" ht="36.75" customHeight="1" x14ac:dyDescent="0.25">
      <c r="A27" s="81" t="s">
        <v>167</v>
      </c>
      <c r="B27" s="156" t="s">
        <v>166</v>
      </c>
      <c r="C27" s="80"/>
      <c r="D27" s="80"/>
      <c r="E27" s="82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3">
        <f>+X28</f>
        <v>502786908</v>
      </c>
      <c r="Y27" s="83">
        <f t="shared" ref="Y27:AA27" si="9">+Y28</f>
        <v>298263420.00000006</v>
      </c>
      <c r="Z27" s="83">
        <f t="shared" si="9"/>
        <v>85218120.000000015</v>
      </c>
      <c r="AA27" s="83">
        <f t="shared" si="9"/>
        <v>119305368.00000003</v>
      </c>
      <c r="AB27" s="80"/>
      <c r="AC27" s="50"/>
    </row>
    <row r="28" spans="1:31" s="4" customFormat="1" ht="68.25" customHeight="1" x14ac:dyDescent="0.25">
      <c r="A28" s="157">
        <v>1</v>
      </c>
      <c r="B28" s="158" t="s">
        <v>159</v>
      </c>
      <c r="C28" s="159">
        <v>26230</v>
      </c>
      <c r="D28" s="160" t="s">
        <v>23</v>
      </c>
      <c r="E28" s="161" t="s">
        <v>160</v>
      </c>
      <c r="F28" s="162">
        <v>5.36</v>
      </c>
      <c r="G28" s="163"/>
      <c r="H28" s="162"/>
      <c r="I28" s="163"/>
      <c r="J28" s="157">
        <v>0.2</v>
      </c>
      <c r="K28" s="164" t="s">
        <v>125</v>
      </c>
      <c r="L28" s="165">
        <v>0.31</v>
      </c>
      <c r="M28" s="166" t="s">
        <v>131</v>
      </c>
      <c r="N28" s="165"/>
      <c r="O28" s="166" t="s">
        <v>59</v>
      </c>
      <c r="P28" s="167">
        <f>+(F28+H28+J28+F28*N28)*2340000+(F28+J28+F28*N28)*L28*2340000</f>
        <v>17043624.000000004</v>
      </c>
      <c r="Q28" s="150" t="s">
        <v>161</v>
      </c>
      <c r="R28" s="168" t="s">
        <v>162</v>
      </c>
      <c r="S28" s="169" t="s">
        <v>163</v>
      </c>
      <c r="T28" s="169" t="s">
        <v>164</v>
      </c>
      <c r="U28" s="170" t="s">
        <v>165</v>
      </c>
      <c r="V28" s="170">
        <v>14</v>
      </c>
      <c r="W28" s="171" t="s">
        <v>106</v>
      </c>
      <c r="X28" s="172">
        <f>ROUNDUP(SUM(Y28:AA28),0)</f>
        <v>502786908</v>
      </c>
      <c r="Y28" s="172">
        <f>5*P28*T28</f>
        <v>298263420.00000006</v>
      </c>
      <c r="Z28" s="172">
        <f>5*P28</f>
        <v>85218120.000000015</v>
      </c>
      <c r="AA28" s="172">
        <f>0.5*P28*V28</f>
        <v>119305368.00000003</v>
      </c>
      <c r="AB28" s="173" t="s">
        <v>45</v>
      </c>
      <c r="AC28" s="45"/>
      <c r="AD28" s="3"/>
      <c r="AE28" s="3"/>
    </row>
    <row r="29" spans="1:31" ht="36.75" customHeight="1" x14ac:dyDescent="0.25">
      <c r="A29" s="47" t="s">
        <v>174</v>
      </c>
      <c r="B29" s="53" t="s">
        <v>170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167"/>
      <c r="Q29" s="48"/>
      <c r="R29" s="48"/>
      <c r="S29" s="48"/>
      <c r="T29" s="48"/>
      <c r="U29" s="48"/>
      <c r="V29" s="48"/>
      <c r="W29" s="48"/>
      <c r="X29" s="49">
        <f>+X30</f>
        <v>449042616</v>
      </c>
      <c r="Y29" s="49">
        <f t="shared" ref="Y29:AA29" si="10">+Y30</f>
        <v>224521308</v>
      </c>
      <c r="Z29" s="49">
        <f t="shared" si="10"/>
        <v>89808523.200000003</v>
      </c>
      <c r="AA29" s="49">
        <f t="shared" si="10"/>
        <v>134712784.80000001</v>
      </c>
      <c r="AB29" s="24"/>
      <c r="AC29" s="50"/>
    </row>
    <row r="30" spans="1:31" s="4" customFormat="1" ht="68.25" customHeight="1" x14ac:dyDescent="0.25">
      <c r="A30" s="20">
        <v>1</v>
      </c>
      <c r="B30" s="39" t="s">
        <v>171</v>
      </c>
      <c r="C30" s="42">
        <v>25943</v>
      </c>
      <c r="D30" s="40"/>
      <c r="E30" s="52" t="s">
        <v>172</v>
      </c>
      <c r="F30" s="41">
        <v>4.9800000000000004</v>
      </c>
      <c r="G30" s="42"/>
      <c r="H30" s="42"/>
      <c r="I30" s="42"/>
      <c r="J30" s="174">
        <v>0</v>
      </c>
      <c r="K30" s="33"/>
      <c r="L30" s="32">
        <v>0.32</v>
      </c>
      <c r="M30" s="34"/>
      <c r="N30" s="32">
        <v>0.08</v>
      </c>
      <c r="O30" s="34"/>
      <c r="P30" s="167">
        <f>+(F30+H30+J30+F30*N30)*2530000+(F30+J30+F30*N30)*L30*2530000</f>
        <v>17961704.640000001</v>
      </c>
      <c r="Q30" s="35"/>
      <c r="R30" s="19" t="s">
        <v>173</v>
      </c>
      <c r="S30" s="36"/>
      <c r="T30" s="36" t="s">
        <v>129</v>
      </c>
      <c r="U30" s="35" t="s">
        <v>139</v>
      </c>
      <c r="V30" s="35">
        <v>15</v>
      </c>
      <c r="W30" s="37">
        <v>46235</v>
      </c>
      <c r="X30" s="31">
        <f t="shared" ref="X30" si="11">ROUNDUP(SUM(Y30:AA30),0)</f>
        <v>449042616</v>
      </c>
      <c r="Y30" s="31">
        <f>5*P30*T30</f>
        <v>224521308</v>
      </c>
      <c r="Z30" s="31">
        <f>5*P30</f>
        <v>89808523.200000003</v>
      </c>
      <c r="AA30" s="31">
        <f>0.5*P30*V30</f>
        <v>134712784.80000001</v>
      </c>
      <c r="AB30" s="51"/>
      <c r="AC30" s="45"/>
      <c r="AD30" s="3"/>
      <c r="AE30" s="3"/>
    </row>
  </sheetData>
  <mergeCells count="23">
    <mergeCell ref="A1:AB1"/>
    <mergeCell ref="A2:AB2"/>
    <mergeCell ref="X5:AA5"/>
    <mergeCell ref="Q5:Q6"/>
    <mergeCell ref="R5:R6"/>
    <mergeCell ref="P5:P6"/>
    <mergeCell ref="T5:T6"/>
    <mergeCell ref="S5:S6"/>
    <mergeCell ref="U5:U6"/>
    <mergeCell ref="W5:W6"/>
    <mergeCell ref="A5:A6"/>
    <mergeCell ref="B5:B6"/>
    <mergeCell ref="C5:C6"/>
    <mergeCell ref="D5:D6"/>
    <mergeCell ref="E5:E6"/>
    <mergeCell ref="A3:AB3"/>
    <mergeCell ref="H5:I5"/>
    <mergeCell ref="AB5:AB6"/>
    <mergeCell ref="F5:G5"/>
    <mergeCell ref="J5:K5"/>
    <mergeCell ref="L5:M5"/>
    <mergeCell ref="V5:V6"/>
    <mergeCell ref="N5:O5"/>
  </mergeCells>
  <printOptions horizontalCentered="1"/>
  <pageMargins left="0" right="0" top="0.511811023622047" bottom="0.74803149606299202" header="0.31496062992126" footer="0.31496062992126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"/>
  <sheetViews>
    <sheetView topLeftCell="E1" zoomScale="90" zoomScaleNormal="90" workbookViewId="0">
      <selection activeCell="V5" sqref="V5"/>
    </sheetView>
  </sheetViews>
  <sheetFormatPr defaultRowHeight="15.75" x14ac:dyDescent="0.25"/>
  <cols>
    <col min="1" max="1" width="6.85546875" style="9" customWidth="1"/>
    <col min="2" max="2" width="25.5703125" style="14" customWidth="1"/>
    <col min="3" max="3" width="13" style="9" customWidth="1"/>
    <col min="4" max="4" width="12.28515625" style="9" customWidth="1"/>
    <col min="5" max="5" width="39.5703125" style="30" customWidth="1"/>
    <col min="6" max="6" width="9.28515625" style="11" customWidth="1"/>
    <col min="7" max="7" width="12.85546875" style="11" customWidth="1"/>
    <col min="8" max="9" width="7.5703125" style="11" customWidth="1"/>
    <col min="10" max="10" width="8.28515625" style="11" customWidth="1"/>
    <col min="11" max="11" width="12.5703125" style="11" customWidth="1"/>
    <col min="12" max="12" width="10" style="11" customWidth="1"/>
    <col min="13" max="13" width="12.42578125" style="11" customWidth="1"/>
    <col min="14" max="14" width="7.5703125" style="11" customWidth="1"/>
    <col min="15" max="15" width="11.85546875" style="11" customWidth="1"/>
    <col min="16" max="16" width="18.5703125" style="22" customWidth="1"/>
    <col min="17" max="17" width="14.28515625" style="11" customWidth="1"/>
    <col min="18" max="18" width="13" style="11" customWidth="1"/>
    <col min="19" max="19" width="22.85546875" style="12" customWidth="1"/>
    <col min="20" max="20" width="13.85546875" style="12" customWidth="1"/>
    <col min="21" max="21" width="15.42578125" style="11" customWidth="1"/>
    <col min="22" max="24" width="19.140625" style="27" customWidth="1"/>
    <col min="25" max="25" width="26.140625" style="10" customWidth="1"/>
    <col min="26" max="225" width="9.140625" style="10"/>
    <col min="226" max="226" width="4.140625" style="10" customWidth="1"/>
    <col min="227" max="227" width="13.42578125" style="10" customWidth="1"/>
    <col min="228" max="230" width="11" style="10" customWidth="1"/>
    <col min="231" max="231" width="6.42578125" style="10" customWidth="1"/>
    <col min="232" max="232" width="9.85546875" style="10" customWidth="1"/>
    <col min="233" max="233" width="6.42578125" style="10" customWidth="1"/>
    <col min="234" max="234" width="9.85546875" style="10" customWidth="1"/>
    <col min="235" max="235" width="6.42578125" style="10" customWidth="1"/>
    <col min="236" max="236" width="9.85546875" style="10" customWidth="1"/>
    <col min="237" max="237" width="6.42578125" style="10" customWidth="1"/>
    <col min="238" max="238" width="9.85546875" style="10" customWidth="1"/>
    <col min="239" max="239" width="6.42578125" style="10" customWidth="1"/>
    <col min="240" max="240" width="9.85546875" style="10" customWidth="1"/>
    <col min="241" max="241" width="6.42578125" style="10" customWidth="1"/>
    <col min="242" max="242" width="9.85546875" style="10" customWidth="1"/>
    <col min="243" max="244" width="8.5703125" style="10" customWidth="1"/>
    <col min="245" max="246" width="7.5703125" style="10" customWidth="1"/>
    <col min="247" max="247" width="9.85546875" style="10" customWidth="1"/>
    <col min="248" max="248" width="7.5703125" style="10" customWidth="1"/>
    <col min="249" max="249" width="8.5703125" style="10" customWidth="1"/>
    <col min="250" max="252" width="7.5703125" style="10" customWidth="1"/>
    <col min="253" max="253" width="7.42578125" style="10" customWidth="1"/>
    <col min="254" max="481" width="9.140625" style="10"/>
    <col min="482" max="482" width="4.140625" style="10" customWidth="1"/>
    <col min="483" max="483" width="13.42578125" style="10" customWidth="1"/>
    <col min="484" max="486" width="11" style="10" customWidth="1"/>
    <col min="487" max="487" width="6.42578125" style="10" customWidth="1"/>
    <col min="488" max="488" width="9.85546875" style="10" customWidth="1"/>
    <col min="489" max="489" width="6.42578125" style="10" customWidth="1"/>
    <col min="490" max="490" width="9.85546875" style="10" customWidth="1"/>
    <col min="491" max="491" width="6.42578125" style="10" customWidth="1"/>
    <col min="492" max="492" width="9.85546875" style="10" customWidth="1"/>
    <col min="493" max="493" width="6.42578125" style="10" customWidth="1"/>
    <col min="494" max="494" width="9.85546875" style="10" customWidth="1"/>
    <col min="495" max="495" width="6.42578125" style="10" customWidth="1"/>
    <col min="496" max="496" width="9.85546875" style="10" customWidth="1"/>
    <col min="497" max="497" width="6.42578125" style="10" customWidth="1"/>
    <col min="498" max="498" width="9.85546875" style="10" customWidth="1"/>
    <col min="499" max="500" width="8.5703125" style="10" customWidth="1"/>
    <col min="501" max="502" width="7.5703125" style="10" customWidth="1"/>
    <col min="503" max="503" width="9.85546875" style="10" customWidth="1"/>
    <col min="504" max="504" width="7.5703125" style="10" customWidth="1"/>
    <col min="505" max="505" width="8.5703125" style="10" customWidth="1"/>
    <col min="506" max="508" width="7.5703125" style="10" customWidth="1"/>
    <col min="509" max="509" width="7.42578125" style="10" customWidth="1"/>
    <col min="510" max="737" width="9.140625" style="10"/>
    <col min="738" max="738" width="4.140625" style="10" customWidth="1"/>
    <col min="739" max="739" width="13.42578125" style="10" customWidth="1"/>
    <col min="740" max="742" width="11" style="10" customWidth="1"/>
    <col min="743" max="743" width="6.42578125" style="10" customWidth="1"/>
    <col min="744" max="744" width="9.85546875" style="10" customWidth="1"/>
    <col min="745" max="745" width="6.42578125" style="10" customWidth="1"/>
    <col min="746" max="746" width="9.85546875" style="10" customWidth="1"/>
    <col min="747" max="747" width="6.42578125" style="10" customWidth="1"/>
    <col min="748" max="748" width="9.85546875" style="10" customWidth="1"/>
    <col min="749" max="749" width="6.42578125" style="10" customWidth="1"/>
    <col min="750" max="750" width="9.85546875" style="10" customWidth="1"/>
    <col min="751" max="751" width="6.42578125" style="10" customWidth="1"/>
    <col min="752" max="752" width="9.85546875" style="10" customWidth="1"/>
    <col min="753" max="753" width="6.42578125" style="10" customWidth="1"/>
    <col min="754" max="754" width="9.85546875" style="10" customWidth="1"/>
    <col min="755" max="756" width="8.5703125" style="10" customWidth="1"/>
    <col min="757" max="758" width="7.5703125" style="10" customWidth="1"/>
    <col min="759" max="759" width="9.85546875" style="10" customWidth="1"/>
    <col min="760" max="760" width="7.5703125" style="10" customWidth="1"/>
    <col min="761" max="761" width="8.5703125" style="10" customWidth="1"/>
    <col min="762" max="764" width="7.5703125" style="10" customWidth="1"/>
    <col min="765" max="765" width="7.42578125" style="10" customWidth="1"/>
    <col min="766" max="993" width="9.140625" style="10"/>
    <col min="994" max="994" width="4.140625" style="10" customWidth="1"/>
    <col min="995" max="995" width="13.42578125" style="10" customWidth="1"/>
    <col min="996" max="998" width="11" style="10" customWidth="1"/>
    <col min="999" max="999" width="6.42578125" style="10" customWidth="1"/>
    <col min="1000" max="1000" width="9.85546875" style="10" customWidth="1"/>
    <col min="1001" max="1001" width="6.42578125" style="10" customWidth="1"/>
    <col min="1002" max="1002" width="9.85546875" style="10" customWidth="1"/>
    <col min="1003" max="1003" width="6.42578125" style="10" customWidth="1"/>
    <col min="1004" max="1004" width="9.85546875" style="10" customWidth="1"/>
    <col min="1005" max="1005" width="6.42578125" style="10" customWidth="1"/>
    <col min="1006" max="1006" width="9.85546875" style="10" customWidth="1"/>
    <col min="1007" max="1007" width="6.42578125" style="10" customWidth="1"/>
    <col min="1008" max="1008" width="9.85546875" style="10" customWidth="1"/>
    <col min="1009" max="1009" width="6.42578125" style="10" customWidth="1"/>
    <col min="1010" max="1010" width="9.85546875" style="10" customWidth="1"/>
    <col min="1011" max="1012" width="8.5703125" style="10" customWidth="1"/>
    <col min="1013" max="1014" width="7.5703125" style="10" customWidth="1"/>
    <col min="1015" max="1015" width="9.85546875" style="10" customWidth="1"/>
    <col min="1016" max="1016" width="7.5703125" style="10" customWidth="1"/>
    <col min="1017" max="1017" width="8.5703125" style="10" customWidth="1"/>
    <col min="1018" max="1020" width="7.5703125" style="10" customWidth="1"/>
    <col min="1021" max="1021" width="7.42578125" style="10" customWidth="1"/>
    <col min="1022" max="1249" width="9.140625" style="10"/>
    <col min="1250" max="1250" width="4.140625" style="10" customWidth="1"/>
    <col min="1251" max="1251" width="13.42578125" style="10" customWidth="1"/>
    <col min="1252" max="1254" width="11" style="10" customWidth="1"/>
    <col min="1255" max="1255" width="6.42578125" style="10" customWidth="1"/>
    <col min="1256" max="1256" width="9.85546875" style="10" customWidth="1"/>
    <col min="1257" max="1257" width="6.42578125" style="10" customWidth="1"/>
    <col min="1258" max="1258" width="9.85546875" style="10" customWidth="1"/>
    <col min="1259" max="1259" width="6.42578125" style="10" customWidth="1"/>
    <col min="1260" max="1260" width="9.85546875" style="10" customWidth="1"/>
    <col min="1261" max="1261" width="6.42578125" style="10" customWidth="1"/>
    <col min="1262" max="1262" width="9.85546875" style="10" customWidth="1"/>
    <col min="1263" max="1263" width="6.42578125" style="10" customWidth="1"/>
    <col min="1264" max="1264" width="9.85546875" style="10" customWidth="1"/>
    <col min="1265" max="1265" width="6.42578125" style="10" customWidth="1"/>
    <col min="1266" max="1266" width="9.85546875" style="10" customWidth="1"/>
    <col min="1267" max="1268" width="8.5703125" style="10" customWidth="1"/>
    <col min="1269" max="1270" width="7.5703125" style="10" customWidth="1"/>
    <col min="1271" max="1271" width="9.85546875" style="10" customWidth="1"/>
    <col min="1272" max="1272" width="7.5703125" style="10" customWidth="1"/>
    <col min="1273" max="1273" width="8.5703125" style="10" customWidth="1"/>
    <col min="1274" max="1276" width="7.5703125" style="10" customWidth="1"/>
    <col min="1277" max="1277" width="7.42578125" style="10" customWidth="1"/>
    <col min="1278" max="1505" width="9.140625" style="10"/>
    <col min="1506" max="1506" width="4.140625" style="10" customWidth="1"/>
    <col min="1507" max="1507" width="13.42578125" style="10" customWidth="1"/>
    <col min="1508" max="1510" width="11" style="10" customWidth="1"/>
    <col min="1511" max="1511" width="6.42578125" style="10" customWidth="1"/>
    <col min="1512" max="1512" width="9.85546875" style="10" customWidth="1"/>
    <col min="1513" max="1513" width="6.42578125" style="10" customWidth="1"/>
    <col min="1514" max="1514" width="9.85546875" style="10" customWidth="1"/>
    <col min="1515" max="1515" width="6.42578125" style="10" customWidth="1"/>
    <col min="1516" max="1516" width="9.85546875" style="10" customWidth="1"/>
    <col min="1517" max="1517" width="6.42578125" style="10" customWidth="1"/>
    <col min="1518" max="1518" width="9.85546875" style="10" customWidth="1"/>
    <col min="1519" max="1519" width="6.42578125" style="10" customWidth="1"/>
    <col min="1520" max="1520" width="9.85546875" style="10" customWidth="1"/>
    <col min="1521" max="1521" width="6.42578125" style="10" customWidth="1"/>
    <col min="1522" max="1522" width="9.85546875" style="10" customWidth="1"/>
    <col min="1523" max="1524" width="8.5703125" style="10" customWidth="1"/>
    <col min="1525" max="1526" width="7.5703125" style="10" customWidth="1"/>
    <col min="1527" max="1527" width="9.85546875" style="10" customWidth="1"/>
    <col min="1528" max="1528" width="7.5703125" style="10" customWidth="1"/>
    <col min="1529" max="1529" width="8.5703125" style="10" customWidth="1"/>
    <col min="1530" max="1532" width="7.5703125" style="10" customWidth="1"/>
    <col min="1533" max="1533" width="7.42578125" style="10" customWidth="1"/>
    <col min="1534" max="1761" width="9.140625" style="10"/>
    <col min="1762" max="1762" width="4.140625" style="10" customWidth="1"/>
    <col min="1763" max="1763" width="13.42578125" style="10" customWidth="1"/>
    <col min="1764" max="1766" width="11" style="10" customWidth="1"/>
    <col min="1767" max="1767" width="6.42578125" style="10" customWidth="1"/>
    <col min="1768" max="1768" width="9.85546875" style="10" customWidth="1"/>
    <col min="1769" max="1769" width="6.42578125" style="10" customWidth="1"/>
    <col min="1770" max="1770" width="9.85546875" style="10" customWidth="1"/>
    <col min="1771" max="1771" width="6.42578125" style="10" customWidth="1"/>
    <col min="1772" max="1772" width="9.85546875" style="10" customWidth="1"/>
    <col min="1773" max="1773" width="6.42578125" style="10" customWidth="1"/>
    <col min="1774" max="1774" width="9.85546875" style="10" customWidth="1"/>
    <col min="1775" max="1775" width="6.42578125" style="10" customWidth="1"/>
    <col min="1776" max="1776" width="9.85546875" style="10" customWidth="1"/>
    <col min="1777" max="1777" width="6.42578125" style="10" customWidth="1"/>
    <col min="1778" max="1778" width="9.85546875" style="10" customWidth="1"/>
    <col min="1779" max="1780" width="8.5703125" style="10" customWidth="1"/>
    <col min="1781" max="1782" width="7.5703125" style="10" customWidth="1"/>
    <col min="1783" max="1783" width="9.85546875" style="10" customWidth="1"/>
    <col min="1784" max="1784" width="7.5703125" style="10" customWidth="1"/>
    <col min="1785" max="1785" width="8.5703125" style="10" customWidth="1"/>
    <col min="1786" max="1788" width="7.5703125" style="10" customWidth="1"/>
    <col min="1789" max="1789" width="7.42578125" style="10" customWidth="1"/>
    <col min="1790" max="2017" width="9.140625" style="10"/>
    <col min="2018" max="2018" width="4.140625" style="10" customWidth="1"/>
    <col min="2019" max="2019" width="13.42578125" style="10" customWidth="1"/>
    <col min="2020" max="2022" width="11" style="10" customWidth="1"/>
    <col min="2023" max="2023" width="6.42578125" style="10" customWidth="1"/>
    <col min="2024" max="2024" width="9.85546875" style="10" customWidth="1"/>
    <col min="2025" max="2025" width="6.42578125" style="10" customWidth="1"/>
    <col min="2026" max="2026" width="9.85546875" style="10" customWidth="1"/>
    <col min="2027" max="2027" width="6.42578125" style="10" customWidth="1"/>
    <col min="2028" max="2028" width="9.85546875" style="10" customWidth="1"/>
    <col min="2029" max="2029" width="6.42578125" style="10" customWidth="1"/>
    <col min="2030" max="2030" width="9.85546875" style="10" customWidth="1"/>
    <col min="2031" max="2031" width="6.42578125" style="10" customWidth="1"/>
    <col min="2032" max="2032" width="9.85546875" style="10" customWidth="1"/>
    <col min="2033" max="2033" width="6.42578125" style="10" customWidth="1"/>
    <col min="2034" max="2034" width="9.85546875" style="10" customWidth="1"/>
    <col min="2035" max="2036" width="8.5703125" style="10" customWidth="1"/>
    <col min="2037" max="2038" width="7.5703125" style="10" customWidth="1"/>
    <col min="2039" max="2039" width="9.85546875" style="10" customWidth="1"/>
    <col min="2040" max="2040" width="7.5703125" style="10" customWidth="1"/>
    <col min="2041" max="2041" width="8.5703125" style="10" customWidth="1"/>
    <col min="2042" max="2044" width="7.5703125" style="10" customWidth="1"/>
    <col min="2045" max="2045" width="7.42578125" style="10" customWidth="1"/>
    <col min="2046" max="2273" width="9.140625" style="10"/>
    <col min="2274" max="2274" width="4.140625" style="10" customWidth="1"/>
    <col min="2275" max="2275" width="13.42578125" style="10" customWidth="1"/>
    <col min="2276" max="2278" width="11" style="10" customWidth="1"/>
    <col min="2279" max="2279" width="6.42578125" style="10" customWidth="1"/>
    <col min="2280" max="2280" width="9.85546875" style="10" customWidth="1"/>
    <col min="2281" max="2281" width="6.42578125" style="10" customWidth="1"/>
    <col min="2282" max="2282" width="9.85546875" style="10" customWidth="1"/>
    <col min="2283" max="2283" width="6.42578125" style="10" customWidth="1"/>
    <col min="2284" max="2284" width="9.85546875" style="10" customWidth="1"/>
    <col min="2285" max="2285" width="6.42578125" style="10" customWidth="1"/>
    <col min="2286" max="2286" width="9.85546875" style="10" customWidth="1"/>
    <col min="2287" max="2287" width="6.42578125" style="10" customWidth="1"/>
    <col min="2288" max="2288" width="9.85546875" style="10" customWidth="1"/>
    <col min="2289" max="2289" width="6.42578125" style="10" customWidth="1"/>
    <col min="2290" max="2290" width="9.85546875" style="10" customWidth="1"/>
    <col min="2291" max="2292" width="8.5703125" style="10" customWidth="1"/>
    <col min="2293" max="2294" width="7.5703125" style="10" customWidth="1"/>
    <col min="2295" max="2295" width="9.85546875" style="10" customWidth="1"/>
    <col min="2296" max="2296" width="7.5703125" style="10" customWidth="1"/>
    <col min="2297" max="2297" width="8.5703125" style="10" customWidth="1"/>
    <col min="2298" max="2300" width="7.5703125" style="10" customWidth="1"/>
    <col min="2301" max="2301" width="7.42578125" style="10" customWidth="1"/>
    <col min="2302" max="2529" width="9.140625" style="10"/>
    <col min="2530" max="2530" width="4.140625" style="10" customWidth="1"/>
    <col min="2531" max="2531" width="13.42578125" style="10" customWidth="1"/>
    <col min="2532" max="2534" width="11" style="10" customWidth="1"/>
    <col min="2535" max="2535" width="6.42578125" style="10" customWidth="1"/>
    <col min="2536" max="2536" width="9.85546875" style="10" customWidth="1"/>
    <col min="2537" max="2537" width="6.42578125" style="10" customWidth="1"/>
    <col min="2538" max="2538" width="9.85546875" style="10" customWidth="1"/>
    <col min="2539" max="2539" width="6.42578125" style="10" customWidth="1"/>
    <col min="2540" max="2540" width="9.85546875" style="10" customWidth="1"/>
    <col min="2541" max="2541" width="6.42578125" style="10" customWidth="1"/>
    <col min="2542" max="2542" width="9.85546875" style="10" customWidth="1"/>
    <col min="2543" max="2543" width="6.42578125" style="10" customWidth="1"/>
    <col min="2544" max="2544" width="9.85546875" style="10" customWidth="1"/>
    <col min="2545" max="2545" width="6.42578125" style="10" customWidth="1"/>
    <col min="2546" max="2546" width="9.85546875" style="10" customWidth="1"/>
    <col min="2547" max="2548" width="8.5703125" style="10" customWidth="1"/>
    <col min="2549" max="2550" width="7.5703125" style="10" customWidth="1"/>
    <col min="2551" max="2551" width="9.85546875" style="10" customWidth="1"/>
    <col min="2552" max="2552" width="7.5703125" style="10" customWidth="1"/>
    <col min="2553" max="2553" width="8.5703125" style="10" customWidth="1"/>
    <col min="2554" max="2556" width="7.5703125" style="10" customWidth="1"/>
    <col min="2557" max="2557" width="7.42578125" style="10" customWidth="1"/>
    <col min="2558" max="2785" width="9.140625" style="10"/>
    <col min="2786" max="2786" width="4.140625" style="10" customWidth="1"/>
    <col min="2787" max="2787" width="13.42578125" style="10" customWidth="1"/>
    <col min="2788" max="2790" width="11" style="10" customWidth="1"/>
    <col min="2791" max="2791" width="6.42578125" style="10" customWidth="1"/>
    <col min="2792" max="2792" width="9.85546875" style="10" customWidth="1"/>
    <col min="2793" max="2793" width="6.42578125" style="10" customWidth="1"/>
    <col min="2794" max="2794" width="9.85546875" style="10" customWidth="1"/>
    <col min="2795" max="2795" width="6.42578125" style="10" customWidth="1"/>
    <col min="2796" max="2796" width="9.85546875" style="10" customWidth="1"/>
    <col min="2797" max="2797" width="6.42578125" style="10" customWidth="1"/>
    <col min="2798" max="2798" width="9.85546875" style="10" customWidth="1"/>
    <col min="2799" max="2799" width="6.42578125" style="10" customWidth="1"/>
    <col min="2800" max="2800" width="9.85546875" style="10" customWidth="1"/>
    <col min="2801" max="2801" width="6.42578125" style="10" customWidth="1"/>
    <col min="2802" max="2802" width="9.85546875" style="10" customWidth="1"/>
    <col min="2803" max="2804" width="8.5703125" style="10" customWidth="1"/>
    <col min="2805" max="2806" width="7.5703125" style="10" customWidth="1"/>
    <col min="2807" max="2807" width="9.85546875" style="10" customWidth="1"/>
    <col min="2808" max="2808" width="7.5703125" style="10" customWidth="1"/>
    <col min="2809" max="2809" width="8.5703125" style="10" customWidth="1"/>
    <col min="2810" max="2812" width="7.5703125" style="10" customWidth="1"/>
    <col min="2813" max="2813" width="7.42578125" style="10" customWidth="1"/>
    <col min="2814" max="3041" width="9.140625" style="10"/>
    <col min="3042" max="3042" width="4.140625" style="10" customWidth="1"/>
    <col min="3043" max="3043" width="13.42578125" style="10" customWidth="1"/>
    <col min="3044" max="3046" width="11" style="10" customWidth="1"/>
    <col min="3047" max="3047" width="6.42578125" style="10" customWidth="1"/>
    <col min="3048" max="3048" width="9.85546875" style="10" customWidth="1"/>
    <col min="3049" max="3049" width="6.42578125" style="10" customWidth="1"/>
    <col min="3050" max="3050" width="9.85546875" style="10" customWidth="1"/>
    <col min="3051" max="3051" width="6.42578125" style="10" customWidth="1"/>
    <col min="3052" max="3052" width="9.85546875" style="10" customWidth="1"/>
    <col min="3053" max="3053" width="6.42578125" style="10" customWidth="1"/>
    <col min="3054" max="3054" width="9.85546875" style="10" customWidth="1"/>
    <col min="3055" max="3055" width="6.42578125" style="10" customWidth="1"/>
    <col min="3056" max="3056" width="9.85546875" style="10" customWidth="1"/>
    <col min="3057" max="3057" width="6.42578125" style="10" customWidth="1"/>
    <col min="3058" max="3058" width="9.85546875" style="10" customWidth="1"/>
    <col min="3059" max="3060" width="8.5703125" style="10" customWidth="1"/>
    <col min="3061" max="3062" width="7.5703125" style="10" customWidth="1"/>
    <col min="3063" max="3063" width="9.85546875" style="10" customWidth="1"/>
    <col min="3064" max="3064" width="7.5703125" style="10" customWidth="1"/>
    <col min="3065" max="3065" width="8.5703125" style="10" customWidth="1"/>
    <col min="3066" max="3068" width="7.5703125" style="10" customWidth="1"/>
    <col min="3069" max="3069" width="7.42578125" style="10" customWidth="1"/>
    <col min="3070" max="3297" width="9.140625" style="10"/>
    <col min="3298" max="3298" width="4.140625" style="10" customWidth="1"/>
    <col min="3299" max="3299" width="13.42578125" style="10" customWidth="1"/>
    <col min="3300" max="3302" width="11" style="10" customWidth="1"/>
    <col min="3303" max="3303" width="6.42578125" style="10" customWidth="1"/>
    <col min="3304" max="3304" width="9.85546875" style="10" customWidth="1"/>
    <col min="3305" max="3305" width="6.42578125" style="10" customWidth="1"/>
    <col min="3306" max="3306" width="9.85546875" style="10" customWidth="1"/>
    <col min="3307" max="3307" width="6.42578125" style="10" customWidth="1"/>
    <col min="3308" max="3308" width="9.85546875" style="10" customWidth="1"/>
    <col min="3309" max="3309" width="6.42578125" style="10" customWidth="1"/>
    <col min="3310" max="3310" width="9.85546875" style="10" customWidth="1"/>
    <col min="3311" max="3311" width="6.42578125" style="10" customWidth="1"/>
    <col min="3312" max="3312" width="9.85546875" style="10" customWidth="1"/>
    <col min="3313" max="3313" width="6.42578125" style="10" customWidth="1"/>
    <col min="3314" max="3314" width="9.85546875" style="10" customWidth="1"/>
    <col min="3315" max="3316" width="8.5703125" style="10" customWidth="1"/>
    <col min="3317" max="3318" width="7.5703125" style="10" customWidth="1"/>
    <col min="3319" max="3319" width="9.85546875" style="10" customWidth="1"/>
    <col min="3320" max="3320" width="7.5703125" style="10" customWidth="1"/>
    <col min="3321" max="3321" width="8.5703125" style="10" customWidth="1"/>
    <col min="3322" max="3324" width="7.5703125" style="10" customWidth="1"/>
    <col min="3325" max="3325" width="7.42578125" style="10" customWidth="1"/>
    <col min="3326" max="3553" width="9.140625" style="10"/>
    <col min="3554" max="3554" width="4.140625" style="10" customWidth="1"/>
    <col min="3555" max="3555" width="13.42578125" style="10" customWidth="1"/>
    <col min="3556" max="3558" width="11" style="10" customWidth="1"/>
    <col min="3559" max="3559" width="6.42578125" style="10" customWidth="1"/>
    <col min="3560" max="3560" width="9.85546875" style="10" customWidth="1"/>
    <col min="3561" max="3561" width="6.42578125" style="10" customWidth="1"/>
    <col min="3562" max="3562" width="9.85546875" style="10" customWidth="1"/>
    <col min="3563" max="3563" width="6.42578125" style="10" customWidth="1"/>
    <col min="3564" max="3564" width="9.85546875" style="10" customWidth="1"/>
    <col min="3565" max="3565" width="6.42578125" style="10" customWidth="1"/>
    <col min="3566" max="3566" width="9.85546875" style="10" customWidth="1"/>
    <col min="3567" max="3567" width="6.42578125" style="10" customWidth="1"/>
    <col min="3568" max="3568" width="9.85546875" style="10" customWidth="1"/>
    <col min="3569" max="3569" width="6.42578125" style="10" customWidth="1"/>
    <col min="3570" max="3570" width="9.85546875" style="10" customWidth="1"/>
    <col min="3571" max="3572" width="8.5703125" style="10" customWidth="1"/>
    <col min="3573" max="3574" width="7.5703125" style="10" customWidth="1"/>
    <col min="3575" max="3575" width="9.85546875" style="10" customWidth="1"/>
    <col min="3576" max="3576" width="7.5703125" style="10" customWidth="1"/>
    <col min="3577" max="3577" width="8.5703125" style="10" customWidth="1"/>
    <col min="3578" max="3580" width="7.5703125" style="10" customWidth="1"/>
    <col min="3581" max="3581" width="7.42578125" style="10" customWidth="1"/>
    <col min="3582" max="3809" width="9.140625" style="10"/>
    <col min="3810" max="3810" width="4.140625" style="10" customWidth="1"/>
    <col min="3811" max="3811" width="13.42578125" style="10" customWidth="1"/>
    <col min="3812" max="3814" width="11" style="10" customWidth="1"/>
    <col min="3815" max="3815" width="6.42578125" style="10" customWidth="1"/>
    <col min="3816" max="3816" width="9.85546875" style="10" customWidth="1"/>
    <col min="3817" max="3817" width="6.42578125" style="10" customWidth="1"/>
    <col min="3818" max="3818" width="9.85546875" style="10" customWidth="1"/>
    <col min="3819" max="3819" width="6.42578125" style="10" customWidth="1"/>
    <col min="3820" max="3820" width="9.85546875" style="10" customWidth="1"/>
    <col min="3821" max="3821" width="6.42578125" style="10" customWidth="1"/>
    <col min="3822" max="3822" width="9.85546875" style="10" customWidth="1"/>
    <col min="3823" max="3823" width="6.42578125" style="10" customWidth="1"/>
    <col min="3824" max="3824" width="9.85546875" style="10" customWidth="1"/>
    <col min="3825" max="3825" width="6.42578125" style="10" customWidth="1"/>
    <col min="3826" max="3826" width="9.85546875" style="10" customWidth="1"/>
    <col min="3827" max="3828" width="8.5703125" style="10" customWidth="1"/>
    <col min="3829" max="3830" width="7.5703125" style="10" customWidth="1"/>
    <col min="3831" max="3831" width="9.85546875" style="10" customWidth="1"/>
    <col min="3832" max="3832" width="7.5703125" style="10" customWidth="1"/>
    <col min="3833" max="3833" width="8.5703125" style="10" customWidth="1"/>
    <col min="3834" max="3836" width="7.5703125" style="10" customWidth="1"/>
    <col min="3837" max="3837" width="7.42578125" style="10" customWidth="1"/>
    <col min="3838" max="4065" width="9.140625" style="10"/>
    <col min="4066" max="4066" width="4.140625" style="10" customWidth="1"/>
    <col min="4067" max="4067" width="13.42578125" style="10" customWidth="1"/>
    <col min="4068" max="4070" width="11" style="10" customWidth="1"/>
    <col min="4071" max="4071" width="6.42578125" style="10" customWidth="1"/>
    <col min="4072" max="4072" width="9.85546875" style="10" customWidth="1"/>
    <col min="4073" max="4073" width="6.42578125" style="10" customWidth="1"/>
    <col min="4074" max="4074" width="9.85546875" style="10" customWidth="1"/>
    <col min="4075" max="4075" width="6.42578125" style="10" customWidth="1"/>
    <col min="4076" max="4076" width="9.85546875" style="10" customWidth="1"/>
    <col min="4077" max="4077" width="6.42578125" style="10" customWidth="1"/>
    <col min="4078" max="4078" width="9.85546875" style="10" customWidth="1"/>
    <col min="4079" max="4079" width="6.42578125" style="10" customWidth="1"/>
    <col min="4080" max="4080" width="9.85546875" style="10" customWidth="1"/>
    <col min="4081" max="4081" width="6.42578125" style="10" customWidth="1"/>
    <col min="4082" max="4082" width="9.85546875" style="10" customWidth="1"/>
    <col min="4083" max="4084" width="8.5703125" style="10" customWidth="1"/>
    <col min="4085" max="4086" width="7.5703125" style="10" customWidth="1"/>
    <col min="4087" max="4087" width="9.85546875" style="10" customWidth="1"/>
    <col min="4088" max="4088" width="7.5703125" style="10" customWidth="1"/>
    <col min="4089" max="4089" width="8.5703125" style="10" customWidth="1"/>
    <col min="4090" max="4092" width="7.5703125" style="10" customWidth="1"/>
    <col min="4093" max="4093" width="7.42578125" style="10" customWidth="1"/>
    <col min="4094" max="4321" width="9.140625" style="10"/>
    <col min="4322" max="4322" width="4.140625" style="10" customWidth="1"/>
    <col min="4323" max="4323" width="13.42578125" style="10" customWidth="1"/>
    <col min="4324" max="4326" width="11" style="10" customWidth="1"/>
    <col min="4327" max="4327" width="6.42578125" style="10" customWidth="1"/>
    <col min="4328" max="4328" width="9.85546875" style="10" customWidth="1"/>
    <col min="4329" max="4329" width="6.42578125" style="10" customWidth="1"/>
    <col min="4330" max="4330" width="9.85546875" style="10" customWidth="1"/>
    <col min="4331" max="4331" width="6.42578125" style="10" customWidth="1"/>
    <col min="4332" max="4332" width="9.85546875" style="10" customWidth="1"/>
    <col min="4333" max="4333" width="6.42578125" style="10" customWidth="1"/>
    <col min="4334" max="4334" width="9.85546875" style="10" customWidth="1"/>
    <col min="4335" max="4335" width="6.42578125" style="10" customWidth="1"/>
    <col min="4336" max="4336" width="9.85546875" style="10" customWidth="1"/>
    <col min="4337" max="4337" width="6.42578125" style="10" customWidth="1"/>
    <col min="4338" max="4338" width="9.85546875" style="10" customWidth="1"/>
    <col min="4339" max="4340" width="8.5703125" style="10" customWidth="1"/>
    <col min="4341" max="4342" width="7.5703125" style="10" customWidth="1"/>
    <col min="4343" max="4343" width="9.85546875" style="10" customWidth="1"/>
    <col min="4344" max="4344" width="7.5703125" style="10" customWidth="1"/>
    <col min="4345" max="4345" width="8.5703125" style="10" customWidth="1"/>
    <col min="4346" max="4348" width="7.5703125" style="10" customWidth="1"/>
    <col min="4349" max="4349" width="7.42578125" style="10" customWidth="1"/>
    <col min="4350" max="4577" width="9.140625" style="10"/>
    <col min="4578" max="4578" width="4.140625" style="10" customWidth="1"/>
    <col min="4579" max="4579" width="13.42578125" style="10" customWidth="1"/>
    <col min="4580" max="4582" width="11" style="10" customWidth="1"/>
    <col min="4583" max="4583" width="6.42578125" style="10" customWidth="1"/>
    <col min="4584" max="4584" width="9.85546875" style="10" customWidth="1"/>
    <col min="4585" max="4585" width="6.42578125" style="10" customWidth="1"/>
    <col min="4586" max="4586" width="9.85546875" style="10" customWidth="1"/>
    <col min="4587" max="4587" width="6.42578125" style="10" customWidth="1"/>
    <col min="4588" max="4588" width="9.85546875" style="10" customWidth="1"/>
    <col min="4589" max="4589" width="6.42578125" style="10" customWidth="1"/>
    <col min="4590" max="4590" width="9.85546875" style="10" customWidth="1"/>
    <col min="4591" max="4591" width="6.42578125" style="10" customWidth="1"/>
    <col min="4592" max="4592" width="9.85546875" style="10" customWidth="1"/>
    <col min="4593" max="4593" width="6.42578125" style="10" customWidth="1"/>
    <col min="4594" max="4594" width="9.85546875" style="10" customWidth="1"/>
    <col min="4595" max="4596" width="8.5703125" style="10" customWidth="1"/>
    <col min="4597" max="4598" width="7.5703125" style="10" customWidth="1"/>
    <col min="4599" max="4599" width="9.85546875" style="10" customWidth="1"/>
    <col min="4600" max="4600" width="7.5703125" style="10" customWidth="1"/>
    <col min="4601" max="4601" width="8.5703125" style="10" customWidth="1"/>
    <col min="4602" max="4604" width="7.5703125" style="10" customWidth="1"/>
    <col min="4605" max="4605" width="7.42578125" style="10" customWidth="1"/>
    <col min="4606" max="4833" width="9.140625" style="10"/>
    <col min="4834" max="4834" width="4.140625" style="10" customWidth="1"/>
    <col min="4835" max="4835" width="13.42578125" style="10" customWidth="1"/>
    <col min="4836" max="4838" width="11" style="10" customWidth="1"/>
    <col min="4839" max="4839" width="6.42578125" style="10" customWidth="1"/>
    <col min="4840" max="4840" width="9.85546875" style="10" customWidth="1"/>
    <col min="4841" max="4841" width="6.42578125" style="10" customWidth="1"/>
    <col min="4842" max="4842" width="9.85546875" style="10" customWidth="1"/>
    <col min="4843" max="4843" width="6.42578125" style="10" customWidth="1"/>
    <col min="4844" max="4844" width="9.85546875" style="10" customWidth="1"/>
    <col min="4845" max="4845" width="6.42578125" style="10" customWidth="1"/>
    <col min="4846" max="4846" width="9.85546875" style="10" customWidth="1"/>
    <col min="4847" max="4847" width="6.42578125" style="10" customWidth="1"/>
    <col min="4848" max="4848" width="9.85546875" style="10" customWidth="1"/>
    <col min="4849" max="4849" width="6.42578125" style="10" customWidth="1"/>
    <col min="4850" max="4850" width="9.85546875" style="10" customWidth="1"/>
    <col min="4851" max="4852" width="8.5703125" style="10" customWidth="1"/>
    <col min="4853" max="4854" width="7.5703125" style="10" customWidth="1"/>
    <col min="4855" max="4855" width="9.85546875" style="10" customWidth="1"/>
    <col min="4856" max="4856" width="7.5703125" style="10" customWidth="1"/>
    <col min="4857" max="4857" width="8.5703125" style="10" customWidth="1"/>
    <col min="4858" max="4860" width="7.5703125" style="10" customWidth="1"/>
    <col min="4861" max="4861" width="7.42578125" style="10" customWidth="1"/>
    <col min="4862" max="5089" width="9.140625" style="10"/>
    <col min="5090" max="5090" width="4.140625" style="10" customWidth="1"/>
    <col min="5091" max="5091" width="13.42578125" style="10" customWidth="1"/>
    <col min="5092" max="5094" width="11" style="10" customWidth="1"/>
    <col min="5095" max="5095" width="6.42578125" style="10" customWidth="1"/>
    <col min="5096" max="5096" width="9.85546875" style="10" customWidth="1"/>
    <col min="5097" max="5097" width="6.42578125" style="10" customWidth="1"/>
    <col min="5098" max="5098" width="9.85546875" style="10" customWidth="1"/>
    <col min="5099" max="5099" width="6.42578125" style="10" customWidth="1"/>
    <col min="5100" max="5100" width="9.85546875" style="10" customWidth="1"/>
    <col min="5101" max="5101" width="6.42578125" style="10" customWidth="1"/>
    <col min="5102" max="5102" width="9.85546875" style="10" customWidth="1"/>
    <col min="5103" max="5103" width="6.42578125" style="10" customWidth="1"/>
    <col min="5104" max="5104" width="9.85546875" style="10" customWidth="1"/>
    <col min="5105" max="5105" width="6.42578125" style="10" customWidth="1"/>
    <col min="5106" max="5106" width="9.85546875" style="10" customWidth="1"/>
    <col min="5107" max="5108" width="8.5703125" style="10" customWidth="1"/>
    <col min="5109" max="5110" width="7.5703125" style="10" customWidth="1"/>
    <col min="5111" max="5111" width="9.85546875" style="10" customWidth="1"/>
    <col min="5112" max="5112" width="7.5703125" style="10" customWidth="1"/>
    <col min="5113" max="5113" width="8.5703125" style="10" customWidth="1"/>
    <col min="5114" max="5116" width="7.5703125" style="10" customWidth="1"/>
    <col min="5117" max="5117" width="7.42578125" style="10" customWidth="1"/>
    <col min="5118" max="5345" width="9.140625" style="10"/>
    <col min="5346" max="5346" width="4.140625" style="10" customWidth="1"/>
    <col min="5347" max="5347" width="13.42578125" style="10" customWidth="1"/>
    <col min="5348" max="5350" width="11" style="10" customWidth="1"/>
    <col min="5351" max="5351" width="6.42578125" style="10" customWidth="1"/>
    <col min="5352" max="5352" width="9.85546875" style="10" customWidth="1"/>
    <col min="5353" max="5353" width="6.42578125" style="10" customWidth="1"/>
    <col min="5354" max="5354" width="9.85546875" style="10" customWidth="1"/>
    <col min="5355" max="5355" width="6.42578125" style="10" customWidth="1"/>
    <col min="5356" max="5356" width="9.85546875" style="10" customWidth="1"/>
    <col min="5357" max="5357" width="6.42578125" style="10" customWidth="1"/>
    <col min="5358" max="5358" width="9.85546875" style="10" customWidth="1"/>
    <col min="5359" max="5359" width="6.42578125" style="10" customWidth="1"/>
    <col min="5360" max="5360" width="9.85546875" style="10" customWidth="1"/>
    <col min="5361" max="5361" width="6.42578125" style="10" customWidth="1"/>
    <col min="5362" max="5362" width="9.85546875" style="10" customWidth="1"/>
    <col min="5363" max="5364" width="8.5703125" style="10" customWidth="1"/>
    <col min="5365" max="5366" width="7.5703125" style="10" customWidth="1"/>
    <col min="5367" max="5367" width="9.85546875" style="10" customWidth="1"/>
    <col min="5368" max="5368" width="7.5703125" style="10" customWidth="1"/>
    <col min="5369" max="5369" width="8.5703125" style="10" customWidth="1"/>
    <col min="5370" max="5372" width="7.5703125" style="10" customWidth="1"/>
    <col min="5373" max="5373" width="7.42578125" style="10" customWidth="1"/>
    <col min="5374" max="5601" width="9.140625" style="10"/>
    <col min="5602" max="5602" width="4.140625" style="10" customWidth="1"/>
    <col min="5603" max="5603" width="13.42578125" style="10" customWidth="1"/>
    <col min="5604" max="5606" width="11" style="10" customWidth="1"/>
    <col min="5607" max="5607" width="6.42578125" style="10" customWidth="1"/>
    <col min="5608" max="5608" width="9.85546875" style="10" customWidth="1"/>
    <col min="5609" max="5609" width="6.42578125" style="10" customWidth="1"/>
    <col min="5610" max="5610" width="9.85546875" style="10" customWidth="1"/>
    <col min="5611" max="5611" width="6.42578125" style="10" customWidth="1"/>
    <col min="5612" max="5612" width="9.85546875" style="10" customWidth="1"/>
    <col min="5613" max="5613" width="6.42578125" style="10" customWidth="1"/>
    <col min="5614" max="5614" width="9.85546875" style="10" customWidth="1"/>
    <col min="5615" max="5615" width="6.42578125" style="10" customWidth="1"/>
    <col min="5616" max="5616" width="9.85546875" style="10" customWidth="1"/>
    <col min="5617" max="5617" width="6.42578125" style="10" customWidth="1"/>
    <col min="5618" max="5618" width="9.85546875" style="10" customWidth="1"/>
    <col min="5619" max="5620" width="8.5703125" style="10" customWidth="1"/>
    <col min="5621" max="5622" width="7.5703125" style="10" customWidth="1"/>
    <col min="5623" max="5623" width="9.85546875" style="10" customWidth="1"/>
    <col min="5624" max="5624" width="7.5703125" style="10" customWidth="1"/>
    <col min="5625" max="5625" width="8.5703125" style="10" customWidth="1"/>
    <col min="5626" max="5628" width="7.5703125" style="10" customWidth="1"/>
    <col min="5629" max="5629" width="7.42578125" style="10" customWidth="1"/>
    <col min="5630" max="5857" width="9.140625" style="10"/>
    <col min="5858" max="5858" width="4.140625" style="10" customWidth="1"/>
    <col min="5859" max="5859" width="13.42578125" style="10" customWidth="1"/>
    <col min="5860" max="5862" width="11" style="10" customWidth="1"/>
    <col min="5863" max="5863" width="6.42578125" style="10" customWidth="1"/>
    <col min="5864" max="5864" width="9.85546875" style="10" customWidth="1"/>
    <col min="5865" max="5865" width="6.42578125" style="10" customWidth="1"/>
    <col min="5866" max="5866" width="9.85546875" style="10" customWidth="1"/>
    <col min="5867" max="5867" width="6.42578125" style="10" customWidth="1"/>
    <col min="5868" max="5868" width="9.85546875" style="10" customWidth="1"/>
    <col min="5869" max="5869" width="6.42578125" style="10" customWidth="1"/>
    <col min="5870" max="5870" width="9.85546875" style="10" customWidth="1"/>
    <col min="5871" max="5871" width="6.42578125" style="10" customWidth="1"/>
    <col min="5872" max="5872" width="9.85546875" style="10" customWidth="1"/>
    <col min="5873" max="5873" width="6.42578125" style="10" customWidth="1"/>
    <col min="5874" max="5874" width="9.85546875" style="10" customWidth="1"/>
    <col min="5875" max="5876" width="8.5703125" style="10" customWidth="1"/>
    <col min="5877" max="5878" width="7.5703125" style="10" customWidth="1"/>
    <col min="5879" max="5879" width="9.85546875" style="10" customWidth="1"/>
    <col min="5880" max="5880" width="7.5703125" style="10" customWidth="1"/>
    <col min="5881" max="5881" width="8.5703125" style="10" customWidth="1"/>
    <col min="5882" max="5884" width="7.5703125" style="10" customWidth="1"/>
    <col min="5885" max="5885" width="7.42578125" style="10" customWidth="1"/>
    <col min="5886" max="6113" width="9.140625" style="10"/>
    <col min="6114" max="6114" width="4.140625" style="10" customWidth="1"/>
    <col min="6115" max="6115" width="13.42578125" style="10" customWidth="1"/>
    <col min="6116" max="6118" width="11" style="10" customWidth="1"/>
    <col min="6119" max="6119" width="6.42578125" style="10" customWidth="1"/>
    <col min="6120" max="6120" width="9.85546875" style="10" customWidth="1"/>
    <col min="6121" max="6121" width="6.42578125" style="10" customWidth="1"/>
    <col min="6122" max="6122" width="9.85546875" style="10" customWidth="1"/>
    <col min="6123" max="6123" width="6.42578125" style="10" customWidth="1"/>
    <col min="6124" max="6124" width="9.85546875" style="10" customWidth="1"/>
    <col min="6125" max="6125" width="6.42578125" style="10" customWidth="1"/>
    <col min="6126" max="6126" width="9.85546875" style="10" customWidth="1"/>
    <col min="6127" max="6127" width="6.42578125" style="10" customWidth="1"/>
    <col min="6128" max="6128" width="9.85546875" style="10" customWidth="1"/>
    <col min="6129" max="6129" width="6.42578125" style="10" customWidth="1"/>
    <col min="6130" max="6130" width="9.85546875" style="10" customWidth="1"/>
    <col min="6131" max="6132" width="8.5703125" style="10" customWidth="1"/>
    <col min="6133" max="6134" width="7.5703125" style="10" customWidth="1"/>
    <col min="6135" max="6135" width="9.85546875" style="10" customWidth="1"/>
    <col min="6136" max="6136" width="7.5703125" style="10" customWidth="1"/>
    <col min="6137" max="6137" width="8.5703125" style="10" customWidth="1"/>
    <col min="6138" max="6140" width="7.5703125" style="10" customWidth="1"/>
    <col min="6141" max="6141" width="7.42578125" style="10" customWidth="1"/>
    <col min="6142" max="6369" width="9.140625" style="10"/>
    <col min="6370" max="6370" width="4.140625" style="10" customWidth="1"/>
    <col min="6371" max="6371" width="13.42578125" style="10" customWidth="1"/>
    <col min="6372" max="6374" width="11" style="10" customWidth="1"/>
    <col min="6375" max="6375" width="6.42578125" style="10" customWidth="1"/>
    <col min="6376" max="6376" width="9.85546875" style="10" customWidth="1"/>
    <col min="6377" max="6377" width="6.42578125" style="10" customWidth="1"/>
    <col min="6378" max="6378" width="9.85546875" style="10" customWidth="1"/>
    <col min="6379" max="6379" width="6.42578125" style="10" customWidth="1"/>
    <col min="6380" max="6380" width="9.85546875" style="10" customWidth="1"/>
    <col min="6381" max="6381" width="6.42578125" style="10" customWidth="1"/>
    <col min="6382" max="6382" width="9.85546875" style="10" customWidth="1"/>
    <col min="6383" max="6383" width="6.42578125" style="10" customWidth="1"/>
    <col min="6384" max="6384" width="9.85546875" style="10" customWidth="1"/>
    <col min="6385" max="6385" width="6.42578125" style="10" customWidth="1"/>
    <col min="6386" max="6386" width="9.85546875" style="10" customWidth="1"/>
    <col min="6387" max="6388" width="8.5703125" style="10" customWidth="1"/>
    <col min="6389" max="6390" width="7.5703125" style="10" customWidth="1"/>
    <col min="6391" max="6391" width="9.85546875" style="10" customWidth="1"/>
    <col min="6392" max="6392" width="7.5703125" style="10" customWidth="1"/>
    <col min="6393" max="6393" width="8.5703125" style="10" customWidth="1"/>
    <col min="6394" max="6396" width="7.5703125" style="10" customWidth="1"/>
    <col min="6397" max="6397" width="7.42578125" style="10" customWidth="1"/>
    <col min="6398" max="6625" width="9.140625" style="10"/>
    <col min="6626" max="6626" width="4.140625" style="10" customWidth="1"/>
    <col min="6627" max="6627" width="13.42578125" style="10" customWidth="1"/>
    <col min="6628" max="6630" width="11" style="10" customWidth="1"/>
    <col min="6631" max="6631" width="6.42578125" style="10" customWidth="1"/>
    <col min="6632" max="6632" width="9.85546875" style="10" customWidth="1"/>
    <col min="6633" max="6633" width="6.42578125" style="10" customWidth="1"/>
    <col min="6634" max="6634" width="9.85546875" style="10" customWidth="1"/>
    <col min="6635" max="6635" width="6.42578125" style="10" customWidth="1"/>
    <col min="6636" max="6636" width="9.85546875" style="10" customWidth="1"/>
    <col min="6637" max="6637" width="6.42578125" style="10" customWidth="1"/>
    <col min="6638" max="6638" width="9.85546875" style="10" customWidth="1"/>
    <col min="6639" max="6639" width="6.42578125" style="10" customWidth="1"/>
    <col min="6640" max="6640" width="9.85546875" style="10" customWidth="1"/>
    <col min="6641" max="6641" width="6.42578125" style="10" customWidth="1"/>
    <col min="6642" max="6642" width="9.85546875" style="10" customWidth="1"/>
    <col min="6643" max="6644" width="8.5703125" style="10" customWidth="1"/>
    <col min="6645" max="6646" width="7.5703125" style="10" customWidth="1"/>
    <col min="6647" max="6647" width="9.85546875" style="10" customWidth="1"/>
    <col min="6648" max="6648" width="7.5703125" style="10" customWidth="1"/>
    <col min="6649" max="6649" width="8.5703125" style="10" customWidth="1"/>
    <col min="6650" max="6652" width="7.5703125" style="10" customWidth="1"/>
    <col min="6653" max="6653" width="7.42578125" style="10" customWidth="1"/>
    <col min="6654" max="6881" width="9.140625" style="10"/>
    <col min="6882" max="6882" width="4.140625" style="10" customWidth="1"/>
    <col min="6883" max="6883" width="13.42578125" style="10" customWidth="1"/>
    <col min="6884" max="6886" width="11" style="10" customWidth="1"/>
    <col min="6887" max="6887" width="6.42578125" style="10" customWidth="1"/>
    <col min="6888" max="6888" width="9.85546875" style="10" customWidth="1"/>
    <col min="6889" max="6889" width="6.42578125" style="10" customWidth="1"/>
    <col min="6890" max="6890" width="9.85546875" style="10" customWidth="1"/>
    <col min="6891" max="6891" width="6.42578125" style="10" customWidth="1"/>
    <col min="6892" max="6892" width="9.85546875" style="10" customWidth="1"/>
    <col min="6893" max="6893" width="6.42578125" style="10" customWidth="1"/>
    <col min="6894" max="6894" width="9.85546875" style="10" customWidth="1"/>
    <col min="6895" max="6895" width="6.42578125" style="10" customWidth="1"/>
    <col min="6896" max="6896" width="9.85546875" style="10" customWidth="1"/>
    <col min="6897" max="6897" width="6.42578125" style="10" customWidth="1"/>
    <col min="6898" max="6898" width="9.85546875" style="10" customWidth="1"/>
    <col min="6899" max="6900" width="8.5703125" style="10" customWidth="1"/>
    <col min="6901" max="6902" width="7.5703125" style="10" customWidth="1"/>
    <col min="6903" max="6903" width="9.85546875" style="10" customWidth="1"/>
    <col min="6904" max="6904" width="7.5703125" style="10" customWidth="1"/>
    <col min="6905" max="6905" width="8.5703125" style="10" customWidth="1"/>
    <col min="6906" max="6908" width="7.5703125" style="10" customWidth="1"/>
    <col min="6909" max="6909" width="7.42578125" style="10" customWidth="1"/>
    <col min="6910" max="7137" width="9.140625" style="10"/>
    <col min="7138" max="7138" width="4.140625" style="10" customWidth="1"/>
    <col min="7139" max="7139" width="13.42578125" style="10" customWidth="1"/>
    <col min="7140" max="7142" width="11" style="10" customWidth="1"/>
    <col min="7143" max="7143" width="6.42578125" style="10" customWidth="1"/>
    <col min="7144" max="7144" width="9.85546875" style="10" customWidth="1"/>
    <col min="7145" max="7145" width="6.42578125" style="10" customWidth="1"/>
    <col min="7146" max="7146" width="9.85546875" style="10" customWidth="1"/>
    <col min="7147" max="7147" width="6.42578125" style="10" customWidth="1"/>
    <col min="7148" max="7148" width="9.85546875" style="10" customWidth="1"/>
    <col min="7149" max="7149" width="6.42578125" style="10" customWidth="1"/>
    <col min="7150" max="7150" width="9.85546875" style="10" customWidth="1"/>
    <col min="7151" max="7151" width="6.42578125" style="10" customWidth="1"/>
    <col min="7152" max="7152" width="9.85546875" style="10" customWidth="1"/>
    <col min="7153" max="7153" width="6.42578125" style="10" customWidth="1"/>
    <col min="7154" max="7154" width="9.85546875" style="10" customWidth="1"/>
    <col min="7155" max="7156" width="8.5703125" style="10" customWidth="1"/>
    <col min="7157" max="7158" width="7.5703125" style="10" customWidth="1"/>
    <col min="7159" max="7159" width="9.85546875" style="10" customWidth="1"/>
    <col min="7160" max="7160" width="7.5703125" style="10" customWidth="1"/>
    <col min="7161" max="7161" width="8.5703125" style="10" customWidth="1"/>
    <col min="7162" max="7164" width="7.5703125" style="10" customWidth="1"/>
    <col min="7165" max="7165" width="7.42578125" style="10" customWidth="1"/>
    <col min="7166" max="7393" width="9.140625" style="10"/>
    <col min="7394" max="7394" width="4.140625" style="10" customWidth="1"/>
    <col min="7395" max="7395" width="13.42578125" style="10" customWidth="1"/>
    <col min="7396" max="7398" width="11" style="10" customWidth="1"/>
    <col min="7399" max="7399" width="6.42578125" style="10" customWidth="1"/>
    <col min="7400" max="7400" width="9.85546875" style="10" customWidth="1"/>
    <col min="7401" max="7401" width="6.42578125" style="10" customWidth="1"/>
    <col min="7402" max="7402" width="9.85546875" style="10" customWidth="1"/>
    <col min="7403" max="7403" width="6.42578125" style="10" customWidth="1"/>
    <col min="7404" max="7404" width="9.85546875" style="10" customWidth="1"/>
    <col min="7405" max="7405" width="6.42578125" style="10" customWidth="1"/>
    <col min="7406" max="7406" width="9.85546875" style="10" customWidth="1"/>
    <col min="7407" max="7407" width="6.42578125" style="10" customWidth="1"/>
    <col min="7408" max="7408" width="9.85546875" style="10" customWidth="1"/>
    <col min="7409" max="7409" width="6.42578125" style="10" customWidth="1"/>
    <col min="7410" max="7410" width="9.85546875" style="10" customWidth="1"/>
    <col min="7411" max="7412" width="8.5703125" style="10" customWidth="1"/>
    <col min="7413" max="7414" width="7.5703125" style="10" customWidth="1"/>
    <col min="7415" max="7415" width="9.85546875" style="10" customWidth="1"/>
    <col min="7416" max="7416" width="7.5703125" style="10" customWidth="1"/>
    <col min="7417" max="7417" width="8.5703125" style="10" customWidth="1"/>
    <col min="7418" max="7420" width="7.5703125" style="10" customWidth="1"/>
    <col min="7421" max="7421" width="7.42578125" style="10" customWidth="1"/>
    <col min="7422" max="7649" width="9.140625" style="10"/>
    <col min="7650" max="7650" width="4.140625" style="10" customWidth="1"/>
    <col min="7651" max="7651" width="13.42578125" style="10" customWidth="1"/>
    <col min="7652" max="7654" width="11" style="10" customWidth="1"/>
    <col min="7655" max="7655" width="6.42578125" style="10" customWidth="1"/>
    <col min="7656" max="7656" width="9.85546875" style="10" customWidth="1"/>
    <col min="7657" max="7657" width="6.42578125" style="10" customWidth="1"/>
    <col min="7658" max="7658" width="9.85546875" style="10" customWidth="1"/>
    <col min="7659" max="7659" width="6.42578125" style="10" customWidth="1"/>
    <col min="7660" max="7660" width="9.85546875" style="10" customWidth="1"/>
    <col min="7661" max="7661" width="6.42578125" style="10" customWidth="1"/>
    <col min="7662" max="7662" width="9.85546875" style="10" customWidth="1"/>
    <col min="7663" max="7663" width="6.42578125" style="10" customWidth="1"/>
    <col min="7664" max="7664" width="9.85546875" style="10" customWidth="1"/>
    <col min="7665" max="7665" width="6.42578125" style="10" customWidth="1"/>
    <col min="7666" max="7666" width="9.85546875" style="10" customWidth="1"/>
    <col min="7667" max="7668" width="8.5703125" style="10" customWidth="1"/>
    <col min="7669" max="7670" width="7.5703125" style="10" customWidth="1"/>
    <col min="7671" max="7671" width="9.85546875" style="10" customWidth="1"/>
    <col min="7672" max="7672" width="7.5703125" style="10" customWidth="1"/>
    <col min="7673" max="7673" width="8.5703125" style="10" customWidth="1"/>
    <col min="7674" max="7676" width="7.5703125" style="10" customWidth="1"/>
    <col min="7677" max="7677" width="7.42578125" style="10" customWidth="1"/>
    <col min="7678" max="7905" width="9.140625" style="10"/>
    <col min="7906" max="7906" width="4.140625" style="10" customWidth="1"/>
    <col min="7907" max="7907" width="13.42578125" style="10" customWidth="1"/>
    <col min="7908" max="7910" width="11" style="10" customWidth="1"/>
    <col min="7911" max="7911" width="6.42578125" style="10" customWidth="1"/>
    <col min="7912" max="7912" width="9.85546875" style="10" customWidth="1"/>
    <col min="7913" max="7913" width="6.42578125" style="10" customWidth="1"/>
    <col min="7914" max="7914" width="9.85546875" style="10" customWidth="1"/>
    <col min="7915" max="7915" width="6.42578125" style="10" customWidth="1"/>
    <col min="7916" max="7916" width="9.85546875" style="10" customWidth="1"/>
    <col min="7917" max="7917" width="6.42578125" style="10" customWidth="1"/>
    <col min="7918" max="7918" width="9.85546875" style="10" customWidth="1"/>
    <col min="7919" max="7919" width="6.42578125" style="10" customWidth="1"/>
    <col min="7920" max="7920" width="9.85546875" style="10" customWidth="1"/>
    <col min="7921" max="7921" width="6.42578125" style="10" customWidth="1"/>
    <col min="7922" max="7922" width="9.85546875" style="10" customWidth="1"/>
    <col min="7923" max="7924" width="8.5703125" style="10" customWidth="1"/>
    <col min="7925" max="7926" width="7.5703125" style="10" customWidth="1"/>
    <col min="7927" max="7927" width="9.85546875" style="10" customWidth="1"/>
    <col min="7928" max="7928" width="7.5703125" style="10" customWidth="1"/>
    <col min="7929" max="7929" width="8.5703125" style="10" customWidth="1"/>
    <col min="7930" max="7932" width="7.5703125" style="10" customWidth="1"/>
    <col min="7933" max="7933" width="7.42578125" style="10" customWidth="1"/>
    <col min="7934" max="8161" width="9.140625" style="10"/>
    <col min="8162" max="8162" width="4.140625" style="10" customWidth="1"/>
    <col min="8163" max="8163" width="13.42578125" style="10" customWidth="1"/>
    <col min="8164" max="8166" width="11" style="10" customWidth="1"/>
    <col min="8167" max="8167" width="6.42578125" style="10" customWidth="1"/>
    <col min="8168" max="8168" width="9.85546875" style="10" customWidth="1"/>
    <col min="8169" max="8169" width="6.42578125" style="10" customWidth="1"/>
    <col min="8170" max="8170" width="9.85546875" style="10" customWidth="1"/>
    <col min="8171" max="8171" width="6.42578125" style="10" customWidth="1"/>
    <col min="8172" max="8172" width="9.85546875" style="10" customWidth="1"/>
    <col min="8173" max="8173" width="6.42578125" style="10" customWidth="1"/>
    <col min="8174" max="8174" width="9.85546875" style="10" customWidth="1"/>
    <col min="8175" max="8175" width="6.42578125" style="10" customWidth="1"/>
    <col min="8176" max="8176" width="9.85546875" style="10" customWidth="1"/>
    <col min="8177" max="8177" width="6.42578125" style="10" customWidth="1"/>
    <col min="8178" max="8178" width="9.85546875" style="10" customWidth="1"/>
    <col min="8179" max="8180" width="8.5703125" style="10" customWidth="1"/>
    <col min="8181" max="8182" width="7.5703125" style="10" customWidth="1"/>
    <col min="8183" max="8183" width="9.85546875" style="10" customWidth="1"/>
    <col min="8184" max="8184" width="7.5703125" style="10" customWidth="1"/>
    <col min="8185" max="8185" width="8.5703125" style="10" customWidth="1"/>
    <col min="8186" max="8188" width="7.5703125" style="10" customWidth="1"/>
    <col min="8189" max="8189" width="7.42578125" style="10" customWidth="1"/>
    <col min="8190" max="8417" width="9.140625" style="10"/>
    <col min="8418" max="8418" width="4.140625" style="10" customWidth="1"/>
    <col min="8419" max="8419" width="13.42578125" style="10" customWidth="1"/>
    <col min="8420" max="8422" width="11" style="10" customWidth="1"/>
    <col min="8423" max="8423" width="6.42578125" style="10" customWidth="1"/>
    <col min="8424" max="8424" width="9.85546875" style="10" customWidth="1"/>
    <col min="8425" max="8425" width="6.42578125" style="10" customWidth="1"/>
    <col min="8426" max="8426" width="9.85546875" style="10" customWidth="1"/>
    <col min="8427" max="8427" width="6.42578125" style="10" customWidth="1"/>
    <col min="8428" max="8428" width="9.85546875" style="10" customWidth="1"/>
    <col min="8429" max="8429" width="6.42578125" style="10" customWidth="1"/>
    <col min="8430" max="8430" width="9.85546875" style="10" customWidth="1"/>
    <col min="8431" max="8431" width="6.42578125" style="10" customWidth="1"/>
    <col min="8432" max="8432" width="9.85546875" style="10" customWidth="1"/>
    <col min="8433" max="8433" width="6.42578125" style="10" customWidth="1"/>
    <col min="8434" max="8434" width="9.85546875" style="10" customWidth="1"/>
    <col min="8435" max="8436" width="8.5703125" style="10" customWidth="1"/>
    <col min="8437" max="8438" width="7.5703125" style="10" customWidth="1"/>
    <col min="8439" max="8439" width="9.85546875" style="10" customWidth="1"/>
    <col min="8440" max="8440" width="7.5703125" style="10" customWidth="1"/>
    <col min="8441" max="8441" width="8.5703125" style="10" customWidth="1"/>
    <col min="8442" max="8444" width="7.5703125" style="10" customWidth="1"/>
    <col min="8445" max="8445" width="7.42578125" style="10" customWidth="1"/>
    <col min="8446" max="8673" width="9.140625" style="10"/>
    <col min="8674" max="8674" width="4.140625" style="10" customWidth="1"/>
    <col min="8675" max="8675" width="13.42578125" style="10" customWidth="1"/>
    <col min="8676" max="8678" width="11" style="10" customWidth="1"/>
    <col min="8679" max="8679" width="6.42578125" style="10" customWidth="1"/>
    <col min="8680" max="8680" width="9.85546875" style="10" customWidth="1"/>
    <col min="8681" max="8681" width="6.42578125" style="10" customWidth="1"/>
    <col min="8682" max="8682" width="9.85546875" style="10" customWidth="1"/>
    <col min="8683" max="8683" width="6.42578125" style="10" customWidth="1"/>
    <col min="8684" max="8684" width="9.85546875" style="10" customWidth="1"/>
    <col min="8685" max="8685" width="6.42578125" style="10" customWidth="1"/>
    <col min="8686" max="8686" width="9.85546875" style="10" customWidth="1"/>
    <col min="8687" max="8687" width="6.42578125" style="10" customWidth="1"/>
    <col min="8688" max="8688" width="9.85546875" style="10" customWidth="1"/>
    <col min="8689" max="8689" width="6.42578125" style="10" customWidth="1"/>
    <col min="8690" max="8690" width="9.85546875" style="10" customWidth="1"/>
    <col min="8691" max="8692" width="8.5703125" style="10" customWidth="1"/>
    <col min="8693" max="8694" width="7.5703125" style="10" customWidth="1"/>
    <col min="8695" max="8695" width="9.85546875" style="10" customWidth="1"/>
    <col min="8696" max="8696" width="7.5703125" style="10" customWidth="1"/>
    <col min="8697" max="8697" width="8.5703125" style="10" customWidth="1"/>
    <col min="8698" max="8700" width="7.5703125" style="10" customWidth="1"/>
    <col min="8701" max="8701" width="7.42578125" style="10" customWidth="1"/>
    <col min="8702" max="8929" width="9.140625" style="10"/>
    <col min="8930" max="8930" width="4.140625" style="10" customWidth="1"/>
    <col min="8931" max="8931" width="13.42578125" style="10" customWidth="1"/>
    <col min="8932" max="8934" width="11" style="10" customWidth="1"/>
    <col min="8935" max="8935" width="6.42578125" style="10" customWidth="1"/>
    <col min="8936" max="8936" width="9.85546875" style="10" customWidth="1"/>
    <col min="8937" max="8937" width="6.42578125" style="10" customWidth="1"/>
    <col min="8938" max="8938" width="9.85546875" style="10" customWidth="1"/>
    <col min="8939" max="8939" width="6.42578125" style="10" customWidth="1"/>
    <col min="8940" max="8940" width="9.85546875" style="10" customWidth="1"/>
    <col min="8941" max="8941" width="6.42578125" style="10" customWidth="1"/>
    <col min="8942" max="8942" width="9.85546875" style="10" customWidth="1"/>
    <col min="8943" max="8943" width="6.42578125" style="10" customWidth="1"/>
    <col min="8944" max="8944" width="9.85546875" style="10" customWidth="1"/>
    <col min="8945" max="8945" width="6.42578125" style="10" customWidth="1"/>
    <col min="8946" max="8946" width="9.85546875" style="10" customWidth="1"/>
    <col min="8947" max="8948" width="8.5703125" style="10" customWidth="1"/>
    <col min="8949" max="8950" width="7.5703125" style="10" customWidth="1"/>
    <col min="8951" max="8951" width="9.85546875" style="10" customWidth="1"/>
    <col min="8952" max="8952" width="7.5703125" style="10" customWidth="1"/>
    <col min="8953" max="8953" width="8.5703125" style="10" customWidth="1"/>
    <col min="8954" max="8956" width="7.5703125" style="10" customWidth="1"/>
    <col min="8957" max="8957" width="7.42578125" style="10" customWidth="1"/>
    <col min="8958" max="9185" width="9.140625" style="10"/>
    <col min="9186" max="9186" width="4.140625" style="10" customWidth="1"/>
    <col min="9187" max="9187" width="13.42578125" style="10" customWidth="1"/>
    <col min="9188" max="9190" width="11" style="10" customWidth="1"/>
    <col min="9191" max="9191" width="6.42578125" style="10" customWidth="1"/>
    <col min="9192" max="9192" width="9.85546875" style="10" customWidth="1"/>
    <col min="9193" max="9193" width="6.42578125" style="10" customWidth="1"/>
    <col min="9194" max="9194" width="9.85546875" style="10" customWidth="1"/>
    <col min="9195" max="9195" width="6.42578125" style="10" customWidth="1"/>
    <col min="9196" max="9196" width="9.85546875" style="10" customWidth="1"/>
    <col min="9197" max="9197" width="6.42578125" style="10" customWidth="1"/>
    <col min="9198" max="9198" width="9.85546875" style="10" customWidth="1"/>
    <col min="9199" max="9199" width="6.42578125" style="10" customWidth="1"/>
    <col min="9200" max="9200" width="9.85546875" style="10" customWidth="1"/>
    <col min="9201" max="9201" width="6.42578125" style="10" customWidth="1"/>
    <col min="9202" max="9202" width="9.85546875" style="10" customWidth="1"/>
    <col min="9203" max="9204" width="8.5703125" style="10" customWidth="1"/>
    <col min="9205" max="9206" width="7.5703125" style="10" customWidth="1"/>
    <col min="9207" max="9207" width="9.85546875" style="10" customWidth="1"/>
    <col min="9208" max="9208" width="7.5703125" style="10" customWidth="1"/>
    <col min="9209" max="9209" width="8.5703125" style="10" customWidth="1"/>
    <col min="9210" max="9212" width="7.5703125" style="10" customWidth="1"/>
    <col min="9213" max="9213" width="7.42578125" style="10" customWidth="1"/>
    <col min="9214" max="9441" width="9.140625" style="10"/>
    <col min="9442" max="9442" width="4.140625" style="10" customWidth="1"/>
    <col min="9443" max="9443" width="13.42578125" style="10" customWidth="1"/>
    <col min="9444" max="9446" width="11" style="10" customWidth="1"/>
    <col min="9447" max="9447" width="6.42578125" style="10" customWidth="1"/>
    <col min="9448" max="9448" width="9.85546875" style="10" customWidth="1"/>
    <col min="9449" max="9449" width="6.42578125" style="10" customWidth="1"/>
    <col min="9450" max="9450" width="9.85546875" style="10" customWidth="1"/>
    <col min="9451" max="9451" width="6.42578125" style="10" customWidth="1"/>
    <col min="9452" max="9452" width="9.85546875" style="10" customWidth="1"/>
    <col min="9453" max="9453" width="6.42578125" style="10" customWidth="1"/>
    <col min="9454" max="9454" width="9.85546875" style="10" customWidth="1"/>
    <col min="9455" max="9455" width="6.42578125" style="10" customWidth="1"/>
    <col min="9456" max="9456" width="9.85546875" style="10" customWidth="1"/>
    <col min="9457" max="9457" width="6.42578125" style="10" customWidth="1"/>
    <col min="9458" max="9458" width="9.85546875" style="10" customWidth="1"/>
    <col min="9459" max="9460" width="8.5703125" style="10" customWidth="1"/>
    <col min="9461" max="9462" width="7.5703125" style="10" customWidth="1"/>
    <col min="9463" max="9463" width="9.85546875" style="10" customWidth="1"/>
    <col min="9464" max="9464" width="7.5703125" style="10" customWidth="1"/>
    <col min="9465" max="9465" width="8.5703125" style="10" customWidth="1"/>
    <col min="9466" max="9468" width="7.5703125" style="10" customWidth="1"/>
    <col min="9469" max="9469" width="7.42578125" style="10" customWidth="1"/>
    <col min="9470" max="9697" width="9.140625" style="10"/>
    <col min="9698" max="9698" width="4.140625" style="10" customWidth="1"/>
    <col min="9699" max="9699" width="13.42578125" style="10" customWidth="1"/>
    <col min="9700" max="9702" width="11" style="10" customWidth="1"/>
    <col min="9703" max="9703" width="6.42578125" style="10" customWidth="1"/>
    <col min="9704" max="9704" width="9.85546875" style="10" customWidth="1"/>
    <col min="9705" max="9705" width="6.42578125" style="10" customWidth="1"/>
    <col min="9706" max="9706" width="9.85546875" style="10" customWidth="1"/>
    <col min="9707" max="9707" width="6.42578125" style="10" customWidth="1"/>
    <col min="9708" max="9708" width="9.85546875" style="10" customWidth="1"/>
    <col min="9709" max="9709" width="6.42578125" style="10" customWidth="1"/>
    <col min="9710" max="9710" width="9.85546875" style="10" customWidth="1"/>
    <col min="9711" max="9711" width="6.42578125" style="10" customWidth="1"/>
    <col min="9712" max="9712" width="9.85546875" style="10" customWidth="1"/>
    <col min="9713" max="9713" width="6.42578125" style="10" customWidth="1"/>
    <col min="9714" max="9714" width="9.85546875" style="10" customWidth="1"/>
    <col min="9715" max="9716" width="8.5703125" style="10" customWidth="1"/>
    <col min="9717" max="9718" width="7.5703125" style="10" customWidth="1"/>
    <col min="9719" max="9719" width="9.85546875" style="10" customWidth="1"/>
    <col min="9720" max="9720" width="7.5703125" style="10" customWidth="1"/>
    <col min="9721" max="9721" width="8.5703125" style="10" customWidth="1"/>
    <col min="9722" max="9724" width="7.5703125" style="10" customWidth="1"/>
    <col min="9725" max="9725" width="7.42578125" style="10" customWidth="1"/>
    <col min="9726" max="9953" width="9.140625" style="10"/>
    <col min="9954" max="9954" width="4.140625" style="10" customWidth="1"/>
    <col min="9955" max="9955" width="13.42578125" style="10" customWidth="1"/>
    <col min="9956" max="9958" width="11" style="10" customWidth="1"/>
    <col min="9959" max="9959" width="6.42578125" style="10" customWidth="1"/>
    <col min="9960" max="9960" width="9.85546875" style="10" customWidth="1"/>
    <col min="9961" max="9961" width="6.42578125" style="10" customWidth="1"/>
    <col min="9962" max="9962" width="9.85546875" style="10" customWidth="1"/>
    <col min="9963" max="9963" width="6.42578125" style="10" customWidth="1"/>
    <col min="9964" max="9964" width="9.85546875" style="10" customWidth="1"/>
    <col min="9965" max="9965" width="6.42578125" style="10" customWidth="1"/>
    <col min="9966" max="9966" width="9.85546875" style="10" customWidth="1"/>
    <col min="9967" max="9967" width="6.42578125" style="10" customWidth="1"/>
    <col min="9968" max="9968" width="9.85546875" style="10" customWidth="1"/>
    <col min="9969" max="9969" width="6.42578125" style="10" customWidth="1"/>
    <col min="9970" max="9970" width="9.85546875" style="10" customWidth="1"/>
    <col min="9971" max="9972" width="8.5703125" style="10" customWidth="1"/>
    <col min="9973" max="9974" width="7.5703125" style="10" customWidth="1"/>
    <col min="9975" max="9975" width="9.85546875" style="10" customWidth="1"/>
    <col min="9976" max="9976" width="7.5703125" style="10" customWidth="1"/>
    <col min="9977" max="9977" width="8.5703125" style="10" customWidth="1"/>
    <col min="9978" max="9980" width="7.5703125" style="10" customWidth="1"/>
    <col min="9981" max="9981" width="7.42578125" style="10" customWidth="1"/>
    <col min="9982" max="10209" width="9.140625" style="10"/>
    <col min="10210" max="10210" width="4.140625" style="10" customWidth="1"/>
    <col min="10211" max="10211" width="13.42578125" style="10" customWidth="1"/>
    <col min="10212" max="10214" width="11" style="10" customWidth="1"/>
    <col min="10215" max="10215" width="6.42578125" style="10" customWidth="1"/>
    <col min="10216" max="10216" width="9.85546875" style="10" customWidth="1"/>
    <col min="10217" max="10217" width="6.42578125" style="10" customWidth="1"/>
    <col min="10218" max="10218" width="9.85546875" style="10" customWidth="1"/>
    <col min="10219" max="10219" width="6.42578125" style="10" customWidth="1"/>
    <col min="10220" max="10220" width="9.85546875" style="10" customWidth="1"/>
    <col min="10221" max="10221" width="6.42578125" style="10" customWidth="1"/>
    <col min="10222" max="10222" width="9.85546875" style="10" customWidth="1"/>
    <col min="10223" max="10223" width="6.42578125" style="10" customWidth="1"/>
    <col min="10224" max="10224" width="9.85546875" style="10" customWidth="1"/>
    <col min="10225" max="10225" width="6.42578125" style="10" customWidth="1"/>
    <col min="10226" max="10226" width="9.85546875" style="10" customWidth="1"/>
    <col min="10227" max="10228" width="8.5703125" style="10" customWidth="1"/>
    <col min="10229" max="10230" width="7.5703125" style="10" customWidth="1"/>
    <col min="10231" max="10231" width="9.85546875" style="10" customWidth="1"/>
    <col min="10232" max="10232" width="7.5703125" style="10" customWidth="1"/>
    <col min="10233" max="10233" width="8.5703125" style="10" customWidth="1"/>
    <col min="10234" max="10236" width="7.5703125" style="10" customWidth="1"/>
    <col min="10237" max="10237" width="7.42578125" style="10" customWidth="1"/>
    <col min="10238" max="10465" width="9.140625" style="10"/>
    <col min="10466" max="10466" width="4.140625" style="10" customWidth="1"/>
    <col min="10467" max="10467" width="13.42578125" style="10" customWidth="1"/>
    <col min="10468" max="10470" width="11" style="10" customWidth="1"/>
    <col min="10471" max="10471" width="6.42578125" style="10" customWidth="1"/>
    <col min="10472" max="10472" width="9.85546875" style="10" customWidth="1"/>
    <col min="10473" max="10473" width="6.42578125" style="10" customWidth="1"/>
    <col min="10474" max="10474" width="9.85546875" style="10" customWidth="1"/>
    <col min="10475" max="10475" width="6.42578125" style="10" customWidth="1"/>
    <col min="10476" max="10476" width="9.85546875" style="10" customWidth="1"/>
    <col min="10477" max="10477" width="6.42578125" style="10" customWidth="1"/>
    <col min="10478" max="10478" width="9.85546875" style="10" customWidth="1"/>
    <col min="10479" max="10479" width="6.42578125" style="10" customWidth="1"/>
    <col min="10480" max="10480" width="9.85546875" style="10" customWidth="1"/>
    <col min="10481" max="10481" width="6.42578125" style="10" customWidth="1"/>
    <col min="10482" max="10482" width="9.85546875" style="10" customWidth="1"/>
    <col min="10483" max="10484" width="8.5703125" style="10" customWidth="1"/>
    <col min="10485" max="10486" width="7.5703125" style="10" customWidth="1"/>
    <col min="10487" max="10487" width="9.85546875" style="10" customWidth="1"/>
    <col min="10488" max="10488" width="7.5703125" style="10" customWidth="1"/>
    <col min="10489" max="10489" width="8.5703125" style="10" customWidth="1"/>
    <col min="10490" max="10492" width="7.5703125" style="10" customWidth="1"/>
    <col min="10493" max="10493" width="7.42578125" style="10" customWidth="1"/>
    <col min="10494" max="10721" width="9.140625" style="10"/>
    <col min="10722" max="10722" width="4.140625" style="10" customWidth="1"/>
    <col min="10723" max="10723" width="13.42578125" style="10" customWidth="1"/>
    <col min="10724" max="10726" width="11" style="10" customWidth="1"/>
    <col min="10727" max="10727" width="6.42578125" style="10" customWidth="1"/>
    <col min="10728" max="10728" width="9.85546875" style="10" customWidth="1"/>
    <col min="10729" max="10729" width="6.42578125" style="10" customWidth="1"/>
    <col min="10730" max="10730" width="9.85546875" style="10" customWidth="1"/>
    <col min="10731" max="10731" width="6.42578125" style="10" customWidth="1"/>
    <col min="10732" max="10732" width="9.85546875" style="10" customWidth="1"/>
    <col min="10733" max="10733" width="6.42578125" style="10" customWidth="1"/>
    <col min="10734" max="10734" width="9.85546875" style="10" customWidth="1"/>
    <col min="10735" max="10735" width="6.42578125" style="10" customWidth="1"/>
    <col min="10736" max="10736" width="9.85546875" style="10" customWidth="1"/>
    <col min="10737" max="10737" width="6.42578125" style="10" customWidth="1"/>
    <col min="10738" max="10738" width="9.85546875" style="10" customWidth="1"/>
    <col min="10739" max="10740" width="8.5703125" style="10" customWidth="1"/>
    <col min="10741" max="10742" width="7.5703125" style="10" customWidth="1"/>
    <col min="10743" max="10743" width="9.85546875" style="10" customWidth="1"/>
    <col min="10744" max="10744" width="7.5703125" style="10" customWidth="1"/>
    <col min="10745" max="10745" width="8.5703125" style="10" customWidth="1"/>
    <col min="10746" max="10748" width="7.5703125" style="10" customWidth="1"/>
    <col min="10749" max="10749" width="7.42578125" style="10" customWidth="1"/>
    <col min="10750" max="10977" width="9.140625" style="10"/>
    <col min="10978" max="10978" width="4.140625" style="10" customWidth="1"/>
    <col min="10979" max="10979" width="13.42578125" style="10" customWidth="1"/>
    <col min="10980" max="10982" width="11" style="10" customWidth="1"/>
    <col min="10983" max="10983" width="6.42578125" style="10" customWidth="1"/>
    <col min="10984" max="10984" width="9.85546875" style="10" customWidth="1"/>
    <col min="10985" max="10985" width="6.42578125" style="10" customWidth="1"/>
    <col min="10986" max="10986" width="9.85546875" style="10" customWidth="1"/>
    <col min="10987" max="10987" width="6.42578125" style="10" customWidth="1"/>
    <col min="10988" max="10988" width="9.85546875" style="10" customWidth="1"/>
    <col min="10989" max="10989" width="6.42578125" style="10" customWidth="1"/>
    <col min="10990" max="10990" width="9.85546875" style="10" customWidth="1"/>
    <col min="10991" max="10991" width="6.42578125" style="10" customWidth="1"/>
    <col min="10992" max="10992" width="9.85546875" style="10" customWidth="1"/>
    <col min="10993" max="10993" width="6.42578125" style="10" customWidth="1"/>
    <col min="10994" max="10994" width="9.85546875" style="10" customWidth="1"/>
    <col min="10995" max="10996" width="8.5703125" style="10" customWidth="1"/>
    <col min="10997" max="10998" width="7.5703125" style="10" customWidth="1"/>
    <col min="10999" max="10999" width="9.85546875" style="10" customWidth="1"/>
    <col min="11000" max="11000" width="7.5703125" style="10" customWidth="1"/>
    <col min="11001" max="11001" width="8.5703125" style="10" customWidth="1"/>
    <col min="11002" max="11004" width="7.5703125" style="10" customWidth="1"/>
    <col min="11005" max="11005" width="7.42578125" style="10" customWidth="1"/>
    <col min="11006" max="11233" width="9.140625" style="10"/>
    <col min="11234" max="11234" width="4.140625" style="10" customWidth="1"/>
    <col min="11235" max="11235" width="13.42578125" style="10" customWidth="1"/>
    <col min="11236" max="11238" width="11" style="10" customWidth="1"/>
    <col min="11239" max="11239" width="6.42578125" style="10" customWidth="1"/>
    <col min="11240" max="11240" width="9.85546875" style="10" customWidth="1"/>
    <col min="11241" max="11241" width="6.42578125" style="10" customWidth="1"/>
    <col min="11242" max="11242" width="9.85546875" style="10" customWidth="1"/>
    <col min="11243" max="11243" width="6.42578125" style="10" customWidth="1"/>
    <col min="11244" max="11244" width="9.85546875" style="10" customWidth="1"/>
    <col min="11245" max="11245" width="6.42578125" style="10" customWidth="1"/>
    <col min="11246" max="11246" width="9.85546875" style="10" customWidth="1"/>
    <col min="11247" max="11247" width="6.42578125" style="10" customWidth="1"/>
    <col min="11248" max="11248" width="9.85546875" style="10" customWidth="1"/>
    <col min="11249" max="11249" width="6.42578125" style="10" customWidth="1"/>
    <col min="11250" max="11250" width="9.85546875" style="10" customWidth="1"/>
    <col min="11251" max="11252" width="8.5703125" style="10" customWidth="1"/>
    <col min="11253" max="11254" width="7.5703125" style="10" customWidth="1"/>
    <col min="11255" max="11255" width="9.85546875" style="10" customWidth="1"/>
    <col min="11256" max="11256" width="7.5703125" style="10" customWidth="1"/>
    <col min="11257" max="11257" width="8.5703125" style="10" customWidth="1"/>
    <col min="11258" max="11260" width="7.5703125" style="10" customWidth="1"/>
    <col min="11261" max="11261" width="7.42578125" style="10" customWidth="1"/>
    <col min="11262" max="11489" width="9.140625" style="10"/>
    <col min="11490" max="11490" width="4.140625" style="10" customWidth="1"/>
    <col min="11491" max="11491" width="13.42578125" style="10" customWidth="1"/>
    <col min="11492" max="11494" width="11" style="10" customWidth="1"/>
    <col min="11495" max="11495" width="6.42578125" style="10" customWidth="1"/>
    <col min="11496" max="11496" width="9.85546875" style="10" customWidth="1"/>
    <col min="11497" max="11497" width="6.42578125" style="10" customWidth="1"/>
    <col min="11498" max="11498" width="9.85546875" style="10" customWidth="1"/>
    <col min="11499" max="11499" width="6.42578125" style="10" customWidth="1"/>
    <col min="11500" max="11500" width="9.85546875" style="10" customWidth="1"/>
    <col min="11501" max="11501" width="6.42578125" style="10" customWidth="1"/>
    <col min="11502" max="11502" width="9.85546875" style="10" customWidth="1"/>
    <col min="11503" max="11503" width="6.42578125" style="10" customWidth="1"/>
    <col min="11504" max="11504" width="9.85546875" style="10" customWidth="1"/>
    <col min="11505" max="11505" width="6.42578125" style="10" customWidth="1"/>
    <col min="11506" max="11506" width="9.85546875" style="10" customWidth="1"/>
    <col min="11507" max="11508" width="8.5703125" style="10" customWidth="1"/>
    <col min="11509" max="11510" width="7.5703125" style="10" customWidth="1"/>
    <col min="11511" max="11511" width="9.85546875" style="10" customWidth="1"/>
    <col min="11512" max="11512" width="7.5703125" style="10" customWidth="1"/>
    <col min="11513" max="11513" width="8.5703125" style="10" customWidth="1"/>
    <col min="11514" max="11516" width="7.5703125" style="10" customWidth="1"/>
    <col min="11517" max="11517" width="7.42578125" style="10" customWidth="1"/>
    <col min="11518" max="11745" width="9.140625" style="10"/>
    <col min="11746" max="11746" width="4.140625" style="10" customWidth="1"/>
    <col min="11747" max="11747" width="13.42578125" style="10" customWidth="1"/>
    <col min="11748" max="11750" width="11" style="10" customWidth="1"/>
    <col min="11751" max="11751" width="6.42578125" style="10" customWidth="1"/>
    <col min="11752" max="11752" width="9.85546875" style="10" customWidth="1"/>
    <col min="11753" max="11753" width="6.42578125" style="10" customWidth="1"/>
    <col min="11754" max="11754" width="9.85546875" style="10" customWidth="1"/>
    <col min="11755" max="11755" width="6.42578125" style="10" customWidth="1"/>
    <col min="11756" max="11756" width="9.85546875" style="10" customWidth="1"/>
    <col min="11757" max="11757" width="6.42578125" style="10" customWidth="1"/>
    <col min="11758" max="11758" width="9.85546875" style="10" customWidth="1"/>
    <col min="11759" max="11759" width="6.42578125" style="10" customWidth="1"/>
    <col min="11760" max="11760" width="9.85546875" style="10" customWidth="1"/>
    <col min="11761" max="11761" width="6.42578125" style="10" customWidth="1"/>
    <col min="11762" max="11762" width="9.85546875" style="10" customWidth="1"/>
    <col min="11763" max="11764" width="8.5703125" style="10" customWidth="1"/>
    <col min="11765" max="11766" width="7.5703125" style="10" customWidth="1"/>
    <col min="11767" max="11767" width="9.85546875" style="10" customWidth="1"/>
    <col min="11768" max="11768" width="7.5703125" style="10" customWidth="1"/>
    <col min="11769" max="11769" width="8.5703125" style="10" customWidth="1"/>
    <col min="11770" max="11772" width="7.5703125" style="10" customWidth="1"/>
    <col min="11773" max="11773" width="7.42578125" style="10" customWidth="1"/>
    <col min="11774" max="12001" width="9.140625" style="10"/>
    <col min="12002" max="12002" width="4.140625" style="10" customWidth="1"/>
    <col min="12003" max="12003" width="13.42578125" style="10" customWidth="1"/>
    <col min="12004" max="12006" width="11" style="10" customWidth="1"/>
    <col min="12007" max="12007" width="6.42578125" style="10" customWidth="1"/>
    <col min="12008" max="12008" width="9.85546875" style="10" customWidth="1"/>
    <col min="12009" max="12009" width="6.42578125" style="10" customWidth="1"/>
    <col min="12010" max="12010" width="9.85546875" style="10" customWidth="1"/>
    <col min="12011" max="12011" width="6.42578125" style="10" customWidth="1"/>
    <col min="12012" max="12012" width="9.85546875" style="10" customWidth="1"/>
    <col min="12013" max="12013" width="6.42578125" style="10" customWidth="1"/>
    <col min="12014" max="12014" width="9.85546875" style="10" customWidth="1"/>
    <col min="12015" max="12015" width="6.42578125" style="10" customWidth="1"/>
    <col min="12016" max="12016" width="9.85546875" style="10" customWidth="1"/>
    <col min="12017" max="12017" width="6.42578125" style="10" customWidth="1"/>
    <col min="12018" max="12018" width="9.85546875" style="10" customWidth="1"/>
    <col min="12019" max="12020" width="8.5703125" style="10" customWidth="1"/>
    <col min="12021" max="12022" width="7.5703125" style="10" customWidth="1"/>
    <col min="12023" max="12023" width="9.85546875" style="10" customWidth="1"/>
    <col min="12024" max="12024" width="7.5703125" style="10" customWidth="1"/>
    <col min="12025" max="12025" width="8.5703125" style="10" customWidth="1"/>
    <col min="12026" max="12028" width="7.5703125" style="10" customWidth="1"/>
    <col min="12029" max="12029" width="7.42578125" style="10" customWidth="1"/>
    <col min="12030" max="12257" width="9.140625" style="10"/>
    <col min="12258" max="12258" width="4.140625" style="10" customWidth="1"/>
    <col min="12259" max="12259" width="13.42578125" style="10" customWidth="1"/>
    <col min="12260" max="12262" width="11" style="10" customWidth="1"/>
    <col min="12263" max="12263" width="6.42578125" style="10" customWidth="1"/>
    <col min="12264" max="12264" width="9.85546875" style="10" customWidth="1"/>
    <col min="12265" max="12265" width="6.42578125" style="10" customWidth="1"/>
    <col min="12266" max="12266" width="9.85546875" style="10" customWidth="1"/>
    <col min="12267" max="12267" width="6.42578125" style="10" customWidth="1"/>
    <col min="12268" max="12268" width="9.85546875" style="10" customWidth="1"/>
    <col min="12269" max="12269" width="6.42578125" style="10" customWidth="1"/>
    <col min="12270" max="12270" width="9.85546875" style="10" customWidth="1"/>
    <col min="12271" max="12271" width="6.42578125" style="10" customWidth="1"/>
    <col min="12272" max="12272" width="9.85546875" style="10" customWidth="1"/>
    <col min="12273" max="12273" width="6.42578125" style="10" customWidth="1"/>
    <col min="12274" max="12274" width="9.85546875" style="10" customWidth="1"/>
    <col min="12275" max="12276" width="8.5703125" style="10" customWidth="1"/>
    <col min="12277" max="12278" width="7.5703125" style="10" customWidth="1"/>
    <col min="12279" max="12279" width="9.85546875" style="10" customWidth="1"/>
    <col min="12280" max="12280" width="7.5703125" style="10" customWidth="1"/>
    <col min="12281" max="12281" width="8.5703125" style="10" customWidth="1"/>
    <col min="12282" max="12284" width="7.5703125" style="10" customWidth="1"/>
    <col min="12285" max="12285" width="7.42578125" style="10" customWidth="1"/>
    <col min="12286" max="12513" width="9.140625" style="10"/>
    <col min="12514" max="12514" width="4.140625" style="10" customWidth="1"/>
    <col min="12515" max="12515" width="13.42578125" style="10" customWidth="1"/>
    <col min="12516" max="12518" width="11" style="10" customWidth="1"/>
    <col min="12519" max="12519" width="6.42578125" style="10" customWidth="1"/>
    <col min="12520" max="12520" width="9.85546875" style="10" customWidth="1"/>
    <col min="12521" max="12521" width="6.42578125" style="10" customWidth="1"/>
    <col min="12522" max="12522" width="9.85546875" style="10" customWidth="1"/>
    <col min="12523" max="12523" width="6.42578125" style="10" customWidth="1"/>
    <col min="12524" max="12524" width="9.85546875" style="10" customWidth="1"/>
    <col min="12525" max="12525" width="6.42578125" style="10" customWidth="1"/>
    <col min="12526" max="12526" width="9.85546875" style="10" customWidth="1"/>
    <col min="12527" max="12527" width="6.42578125" style="10" customWidth="1"/>
    <col min="12528" max="12528" width="9.85546875" style="10" customWidth="1"/>
    <col min="12529" max="12529" width="6.42578125" style="10" customWidth="1"/>
    <col min="12530" max="12530" width="9.85546875" style="10" customWidth="1"/>
    <col min="12531" max="12532" width="8.5703125" style="10" customWidth="1"/>
    <col min="12533" max="12534" width="7.5703125" style="10" customWidth="1"/>
    <col min="12535" max="12535" width="9.85546875" style="10" customWidth="1"/>
    <col min="12536" max="12536" width="7.5703125" style="10" customWidth="1"/>
    <col min="12537" max="12537" width="8.5703125" style="10" customWidth="1"/>
    <col min="12538" max="12540" width="7.5703125" style="10" customWidth="1"/>
    <col min="12541" max="12541" width="7.42578125" style="10" customWidth="1"/>
    <col min="12542" max="12769" width="9.140625" style="10"/>
    <col min="12770" max="12770" width="4.140625" style="10" customWidth="1"/>
    <col min="12771" max="12771" width="13.42578125" style="10" customWidth="1"/>
    <col min="12772" max="12774" width="11" style="10" customWidth="1"/>
    <col min="12775" max="12775" width="6.42578125" style="10" customWidth="1"/>
    <col min="12776" max="12776" width="9.85546875" style="10" customWidth="1"/>
    <col min="12777" max="12777" width="6.42578125" style="10" customWidth="1"/>
    <col min="12778" max="12778" width="9.85546875" style="10" customWidth="1"/>
    <col min="12779" max="12779" width="6.42578125" style="10" customWidth="1"/>
    <col min="12780" max="12780" width="9.85546875" style="10" customWidth="1"/>
    <col min="12781" max="12781" width="6.42578125" style="10" customWidth="1"/>
    <col min="12782" max="12782" width="9.85546875" style="10" customWidth="1"/>
    <col min="12783" max="12783" width="6.42578125" style="10" customWidth="1"/>
    <col min="12784" max="12784" width="9.85546875" style="10" customWidth="1"/>
    <col min="12785" max="12785" width="6.42578125" style="10" customWidth="1"/>
    <col min="12786" max="12786" width="9.85546875" style="10" customWidth="1"/>
    <col min="12787" max="12788" width="8.5703125" style="10" customWidth="1"/>
    <col min="12789" max="12790" width="7.5703125" style="10" customWidth="1"/>
    <col min="12791" max="12791" width="9.85546875" style="10" customWidth="1"/>
    <col min="12792" max="12792" width="7.5703125" style="10" customWidth="1"/>
    <col min="12793" max="12793" width="8.5703125" style="10" customWidth="1"/>
    <col min="12794" max="12796" width="7.5703125" style="10" customWidth="1"/>
    <col min="12797" max="12797" width="7.42578125" style="10" customWidth="1"/>
    <col min="12798" max="13025" width="9.140625" style="10"/>
    <col min="13026" max="13026" width="4.140625" style="10" customWidth="1"/>
    <col min="13027" max="13027" width="13.42578125" style="10" customWidth="1"/>
    <col min="13028" max="13030" width="11" style="10" customWidth="1"/>
    <col min="13031" max="13031" width="6.42578125" style="10" customWidth="1"/>
    <col min="13032" max="13032" width="9.85546875" style="10" customWidth="1"/>
    <col min="13033" max="13033" width="6.42578125" style="10" customWidth="1"/>
    <col min="13034" max="13034" width="9.85546875" style="10" customWidth="1"/>
    <col min="13035" max="13035" width="6.42578125" style="10" customWidth="1"/>
    <col min="13036" max="13036" width="9.85546875" style="10" customWidth="1"/>
    <col min="13037" max="13037" width="6.42578125" style="10" customWidth="1"/>
    <col min="13038" max="13038" width="9.85546875" style="10" customWidth="1"/>
    <col min="13039" max="13039" width="6.42578125" style="10" customWidth="1"/>
    <col min="13040" max="13040" width="9.85546875" style="10" customWidth="1"/>
    <col min="13041" max="13041" width="6.42578125" style="10" customWidth="1"/>
    <col min="13042" max="13042" width="9.85546875" style="10" customWidth="1"/>
    <col min="13043" max="13044" width="8.5703125" style="10" customWidth="1"/>
    <col min="13045" max="13046" width="7.5703125" style="10" customWidth="1"/>
    <col min="13047" max="13047" width="9.85546875" style="10" customWidth="1"/>
    <col min="13048" max="13048" width="7.5703125" style="10" customWidth="1"/>
    <col min="13049" max="13049" width="8.5703125" style="10" customWidth="1"/>
    <col min="13050" max="13052" width="7.5703125" style="10" customWidth="1"/>
    <col min="13053" max="13053" width="7.42578125" style="10" customWidth="1"/>
    <col min="13054" max="13281" width="9.140625" style="10"/>
    <col min="13282" max="13282" width="4.140625" style="10" customWidth="1"/>
    <col min="13283" max="13283" width="13.42578125" style="10" customWidth="1"/>
    <col min="13284" max="13286" width="11" style="10" customWidth="1"/>
    <col min="13287" max="13287" width="6.42578125" style="10" customWidth="1"/>
    <col min="13288" max="13288" width="9.85546875" style="10" customWidth="1"/>
    <col min="13289" max="13289" width="6.42578125" style="10" customWidth="1"/>
    <col min="13290" max="13290" width="9.85546875" style="10" customWidth="1"/>
    <col min="13291" max="13291" width="6.42578125" style="10" customWidth="1"/>
    <col min="13292" max="13292" width="9.85546875" style="10" customWidth="1"/>
    <col min="13293" max="13293" width="6.42578125" style="10" customWidth="1"/>
    <col min="13294" max="13294" width="9.85546875" style="10" customWidth="1"/>
    <col min="13295" max="13295" width="6.42578125" style="10" customWidth="1"/>
    <col min="13296" max="13296" width="9.85546875" style="10" customWidth="1"/>
    <col min="13297" max="13297" width="6.42578125" style="10" customWidth="1"/>
    <col min="13298" max="13298" width="9.85546875" style="10" customWidth="1"/>
    <col min="13299" max="13300" width="8.5703125" style="10" customWidth="1"/>
    <col min="13301" max="13302" width="7.5703125" style="10" customWidth="1"/>
    <col min="13303" max="13303" width="9.85546875" style="10" customWidth="1"/>
    <col min="13304" max="13304" width="7.5703125" style="10" customWidth="1"/>
    <col min="13305" max="13305" width="8.5703125" style="10" customWidth="1"/>
    <col min="13306" max="13308" width="7.5703125" style="10" customWidth="1"/>
    <col min="13309" max="13309" width="7.42578125" style="10" customWidth="1"/>
    <col min="13310" max="13537" width="9.140625" style="10"/>
    <col min="13538" max="13538" width="4.140625" style="10" customWidth="1"/>
    <col min="13539" max="13539" width="13.42578125" style="10" customWidth="1"/>
    <col min="13540" max="13542" width="11" style="10" customWidth="1"/>
    <col min="13543" max="13543" width="6.42578125" style="10" customWidth="1"/>
    <col min="13544" max="13544" width="9.85546875" style="10" customWidth="1"/>
    <col min="13545" max="13545" width="6.42578125" style="10" customWidth="1"/>
    <col min="13546" max="13546" width="9.85546875" style="10" customWidth="1"/>
    <col min="13547" max="13547" width="6.42578125" style="10" customWidth="1"/>
    <col min="13548" max="13548" width="9.85546875" style="10" customWidth="1"/>
    <col min="13549" max="13549" width="6.42578125" style="10" customWidth="1"/>
    <col min="13550" max="13550" width="9.85546875" style="10" customWidth="1"/>
    <col min="13551" max="13551" width="6.42578125" style="10" customWidth="1"/>
    <col min="13552" max="13552" width="9.85546875" style="10" customWidth="1"/>
    <col min="13553" max="13553" width="6.42578125" style="10" customWidth="1"/>
    <col min="13554" max="13554" width="9.85546875" style="10" customWidth="1"/>
    <col min="13555" max="13556" width="8.5703125" style="10" customWidth="1"/>
    <col min="13557" max="13558" width="7.5703125" style="10" customWidth="1"/>
    <col min="13559" max="13559" width="9.85546875" style="10" customWidth="1"/>
    <col min="13560" max="13560" width="7.5703125" style="10" customWidth="1"/>
    <col min="13561" max="13561" width="8.5703125" style="10" customWidth="1"/>
    <col min="13562" max="13564" width="7.5703125" style="10" customWidth="1"/>
    <col min="13565" max="13565" width="7.42578125" style="10" customWidth="1"/>
    <col min="13566" max="13793" width="9.140625" style="10"/>
    <col min="13794" max="13794" width="4.140625" style="10" customWidth="1"/>
    <col min="13795" max="13795" width="13.42578125" style="10" customWidth="1"/>
    <col min="13796" max="13798" width="11" style="10" customWidth="1"/>
    <col min="13799" max="13799" width="6.42578125" style="10" customWidth="1"/>
    <col min="13800" max="13800" width="9.85546875" style="10" customWidth="1"/>
    <col min="13801" max="13801" width="6.42578125" style="10" customWidth="1"/>
    <col min="13802" max="13802" width="9.85546875" style="10" customWidth="1"/>
    <col min="13803" max="13803" width="6.42578125" style="10" customWidth="1"/>
    <col min="13804" max="13804" width="9.85546875" style="10" customWidth="1"/>
    <col min="13805" max="13805" width="6.42578125" style="10" customWidth="1"/>
    <col min="13806" max="13806" width="9.85546875" style="10" customWidth="1"/>
    <col min="13807" max="13807" width="6.42578125" style="10" customWidth="1"/>
    <col min="13808" max="13808" width="9.85546875" style="10" customWidth="1"/>
    <col min="13809" max="13809" width="6.42578125" style="10" customWidth="1"/>
    <col min="13810" max="13810" width="9.85546875" style="10" customWidth="1"/>
    <col min="13811" max="13812" width="8.5703125" style="10" customWidth="1"/>
    <col min="13813" max="13814" width="7.5703125" style="10" customWidth="1"/>
    <col min="13815" max="13815" width="9.85546875" style="10" customWidth="1"/>
    <col min="13816" max="13816" width="7.5703125" style="10" customWidth="1"/>
    <col min="13817" max="13817" width="8.5703125" style="10" customWidth="1"/>
    <col min="13818" max="13820" width="7.5703125" style="10" customWidth="1"/>
    <col min="13821" max="13821" width="7.42578125" style="10" customWidth="1"/>
    <col min="13822" max="14049" width="9.140625" style="10"/>
    <col min="14050" max="14050" width="4.140625" style="10" customWidth="1"/>
    <col min="14051" max="14051" width="13.42578125" style="10" customWidth="1"/>
    <col min="14052" max="14054" width="11" style="10" customWidth="1"/>
    <col min="14055" max="14055" width="6.42578125" style="10" customWidth="1"/>
    <col min="14056" max="14056" width="9.85546875" style="10" customWidth="1"/>
    <col min="14057" max="14057" width="6.42578125" style="10" customWidth="1"/>
    <col min="14058" max="14058" width="9.85546875" style="10" customWidth="1"/>
    <col min="14059" max="14059" width="6.42578125" style="10" customWidth="1"/>
    <col min="14060" max="14060" width="9.85546875" style="10" customWidth="1"/>
    <col min="14061" max="14061" width="6.42578125" style="10" customWidth="1"/>
    <col min="14062" max="14062" width="9.85546875" style="10" customWidth="1"/>
    <col min="14063" max="14063" width="6.42578125" style="10" customWidth="1"/>
    <col min="14064" max="14064" width="9.85546875" style="10" customWidth="1"/>
    <col min="14065" max="14065" width="6.42578125" style="10" customWidth="1"/>
    <col min="14066" max="14066" width="9.85546875" style="10" customWidth="1"/>
    <col min="14067" max="14068" width="8.5703125" style="10" customWidth="1"/>
    <col min="14069" max="14070" width="7.5703125" style="10" customWidth="1"/>
    <col min="14071" max="14071" width="9.85546875" style="10" customWidth="1"/>
    <col min="14072" max="14072" width="7.5703125" style="10" customWidth="1"/>
    <col min="14073" max="14073" width="8.5703125" style="10" customWidth="1"/>
    <col min="14074" max="14076" width="7.5703125" style="10" customWidth="1"/>
    <col min="14077" max="14077" width="7.42578125" style="10" customWidth="1"/>
    <col min="14078" max="14305" width="9.140625" style="10"/>
    <col min="14306" max="14306" width="4.140625" style="10" customWidth="1"/>
    <col min="14307" max="14307" width="13.42578125" style="10" customWidth="1"/>
    <col min="14308" max="14310" width="11" style="10" customWidth="1"/>
    <col min="14311" max="14311" width="6.42578125" style="10" customWidth="1"/>
    <col min="14312" max="14312" width="9.85546875" style="10" customWidth="1"/>
    <col min="14313" max="14313" width="6.42578125" style="10" customWidth="1"/>
    <col min="14314" max="14314" width="9.85546875" style="10" customWidth="1"/>
    <col min="14315" max="14315" width="6.42578125" style="10" customWidth="1"/>
    <col min="14316" max="14316" width="9.85546875" style="10" customWidth="1"/>
    <col min="14317" max="14317" width="6.42578125" style="10" customWidth="1"/>
    <col min="14318" max="14318" width="9.85546875" style="10" customWidth="1"/>
    <col min="14319" max="14319" width="6.42578125" style="10" customWidth="1"/>
    <col min="14320" max="14320" width="9.85546875" style="10" customWidth="1"/>
    <col min="14321" max="14321" width="6.42578125" style="10" customWidth="1"/>
    <col min="14322" max="14322" width="9.85546875" style="10" customWidth="1"/>
    <col min="14323" max="14324" width="8.5703125" style="10" customWidth="1"/>
    <col min="14325" max="14326" width="7.5703125" style="10" customWidth="1"/>
    <col min="14327" max="14327" width="9.85546875" style="10" customWidth="1"/>
    <col min="14328" max="14328" width="7.5703125" style="10" customWidth="1"/>
    <col min="14329" max="14329" width="8.5703125" style="10" customWidth="1"/>
    <col min="14330" max="14332" width="7.5703125" style="10" customWidth="1"/>
    <col min="14333" max="14333" width="7.42578125" style="10" customWidth="1"/>
    <col min="14334" max="14561" width="9.140625" style="10"/>
    <col min="14562" max="14562" width="4.140625" style="10" customWidth="1"/>
    <col min="14563" max="14563" width="13.42578125" style="10" customWidth="1"/>
    <col min="14564" max="14566" width="11" style="10" customWidth="1"/>
    <col min="14567" max="14567" width="6.42578125" style="10" customWidth="1"/>
    <col min="14568" max="14568" width="9.85546875" style="10" customWidth="1"/>
    <col min="14569" max="14569" width="6.42578125" style="10" customWidth="1"/>
    <col min="14570" max="14570" width="9.85546875" style="10" customWidth="1"/>
    <col min="14571" max="14571" width="6.42578125" style="10" customWidth="1"/>
    <col min="14572" max="14572" width="9.85546875" style="10" customWidth="1"/>
    <col min="14573" max="14573" width="6.42578125" style="10" customWidth="1"/>
    <col min="14574" max="14574" width="9.85546875" style="10" customWidth="1"/>
    <col min="14575" max="14575" width="6.42578125" style="10" customWidth="1"/>
    <col min="14576" max="14576" width="9.85546875" style="10" customWidth="1"/>
    <col min="14577" max="14577" width="6.42578125" style="10" customWidth="1"/>
    <col min="14578" max="14578" width="9.85546875" style="10" customWidth="1"/>
    <col min="14579" max="14580" width="8.5703125" style="10" customWidth="1"/>
    <col min="14581" max="14582" width="7.5703125" style="10" customWidth="1"/>
    <col min="14583" max="14583" width="9.85546875" style="10" customWidth="1"/>
    <col min="14584" max="14584" width="7.5703125" style="10" customWidth="1"/>
    <col min="14585" max="14585" width="8.5703125" style="10" customWidth="1"/>
    <col min="14586" max="14588" width="7.5703125" style="10" customWidth="1"/>
    <col min="14589" max="14589" width="7.42578125" style="10" customWidth="1"/>
    <col min="14590" max="14817" width="9.140625" style="10"/>
    <col min="14818" max="14818" width="4.140625" style="10" customWidth="1"/>
    <col min="14819" max="14819" width="13.42578125" style="10" customWidth="1"/>
    <col min="14820" max="14822" width="11" style="10" customWidth="1"/>
    <col min="14823" max="14823" width="6.42578125" style="10" customWidth="1"/>
    <col min="14824" max="14824" width="9.85546875" style="10" customWidth="1"/>
    <col min="14825" max="14825" width="6.42578125" style="10" customWidth="1"/>
    <col min="14826" max="14826" width="9.85546875" style="10" customWidth="1"/>
    <col min="14827" max="14827" width="6.42578125" style="10" customWidth="1"/>
    <col min="14828" max="14828" width="9.85546875" style="10" customWidth="1"/>
    <col min="14829" max="14829" width="6.42578125" style="10" customWidth="1"/>
    <col min="14830" max="14830" width="9.85546875" style="10" customWidth="1"/>
    <col min="14831" max="14831" width="6.42578125" style="10" customWidth="1"/>
    <col min="14832" max="14832" width="9.85546875" style="10" customWidth="1"/>
    <col min="14833" max="14833" width="6.42578125" style="10" customWidth="1"/>
    <col min="14834" max="14834" width="9.85546875" style="10" customWidth="1"/>
    <col min="14835" max="14836" width="8.5703125" style="10" customWidth="1"/>
    <col min="14837" max="14838" width="7.5703125" style="10" customWidth="1"/>
    <col min="14839" max="14839" width="9.85546875" style="10" customWidth="1"/>
    <col min="14840" max="14840" width="7.5703125" style="10" customWidth="1"/>
    <col min="14841" max="14841" width="8.5703125" style="10" customWidth="1"/>
    <col min="14842" max="14844" width="7.5703125" style="10" customWidth="1"/>
    <col min="14845" max="14845" width="7.42578125" style="10" customWidth="1"/>
    <col min="14846" max="15073" width="9.140625" style="10"/>
    <col min="15074" max="15074" width="4.140625" style="10" customWidth="1"/>
    <col min="15075" max="15075" width="13.42578125" style="10" customWidth="1"/>
    <col min="15076" max="15078" width="11" style="10" customWidth="1"/>
    <col min="15079" max="15079" width="6.42578125" style="10" customWidth="1"/>
    <col min="15080" max="15080" width="9.85546875" style="10" customWidth="1"/>
    <col min="15081" max="15081" width="6.42578125" style="10" customWidth="1"/>
    <col min="15082" max="15082" width="9.85546875" style="10" customWidth="1"/>
    <col min="15083" max="15083" width="6.42578125" style="10" customWidth="1"/>
    <col min="15084" max="15084" width="9.85546875" style="10" customWidth="1"/>
    <col min="15085" max="15085" width="6.42578125" style="10" customWidth="1"/>
    <col min="15086" max="15086" width="9.85546875" style="10" customWidth="1"/>
    <col min="15087" max="15087" width="6.42578125" style="10" customWidth="1"/>
    <col min="15088" max="15088" width="9.85546875" style="10" customWidth="1"/>
    <col min="15089" max="15089" width="6.42578125" style="10" customWidth="1"/>
    <col min="15090" max="15090" width="9.85546875" style="10" customWidth="1"/>
    <col min="15091" max="15092" width="8.5703125" style="10" customWidth="1"/>
    <col min="15093" max="15094" width="7.5703125" style="10" customWidth="1"/>
    <col min="15095" max="15095" width="9.85546875" style="10" customWidth="1"/>
    <col min="15096" max="15096" width="7.5703125" style="10" customWidth="1"/>
    <col min="15097" max="15097" width="8.5703125" style="10" customWidth="1"/>
    <col min="15098" max="15100" width="7.5703125" style="10" customWidth="1"/>
    <col min="15101" max="15101" width="7.42578125" style="10" customWidth="1"/>
    <col min="15102" max="15329" width="9.140625" style="10"/>
    <col min="15330" max="15330" width="4.140625" style="10" customWidth="1"/>
    <col min="15331" max="15331" width="13.42578125" style="10" customWidth="1"/>
    <col min="15332" max="15334" width="11" style="10" customWidth="1"/>
    <col min="15335" max="15335" width="6.42578125" style="10" customWidth="1"/>
    <col min="15336" max="15336" width="9.85546875" style="10" customWidth="1"/>
    <col min="15337" max="15337" width="6.42578125" style="10" customWidth="1"/>
    <col min="15338" max="15338" width="9.85546875" style="10" customWidth="1"/>
    <col min="15339" max="15339" width="6.42578125" style="10" customWidth="1"/>
    <col min="15340" max="15340" width="9.85546875" style="10" customWidth="1"/>
    <col min="15341" max="15341" width="6.42578125" style="10" customWidth="1"/>
    <col min="15342" max="15342" width="9.85546875" style="10" customWidth="1"/>
    <col min="15343" max="15343" width="6.42578125" style="10" customWidth="1"/>
    <col min="15344" max="15344" width="9.85546875" style="10" customWidth="1"/>
    <col min="15345" max="15345" width="6.42578125" style="10" customWidth="1"/>
    <col min="15346" max="15346" width="9.85546875" style="10" customWidth="1"/>
    <col min="15347" max="15348" width="8.5703125" style="10" customWidth="1"/>
    <col min="15349" max="15350" width="7.5703125" style="10" customWidth="1"/>
    <col min="15351" max="15351" width="9.85546875" style="10" customWidth="1"/>
    <col min="15352" max="15352" width="7.5703125" style="10" customWidth="1"/>
    <col min="15353" max="15353" width="8.5703125" style="10" customWidth="1"/>
    <col min="15354" max="15356" width="7.5703125" style="10" customWidth="1"/>
    <col min="15357" max="15357" width="7.42578125" style="10" customWidth="1"/>
    <col min="15358" max="15585" width="9.140625" style="10"/>
    <col min="15586" max="15586" width="4.140625" style="10" customWidth="1"/>
    <col min="15587" max="15587" width="13.42578125" style="10" customWidth="1"/>
    <col min="15588" max="15590" width="11" style="10" customWidth="1"/>
    <col min="15591" max="15591" width="6.42578125" style="10" customWidth="1"/>
    <col min="15592" max="15592" width="9.85546875" style="10" customWidth="1"/>
    <col min="15593" max="15593" width="6.42578125" style="10" customWidth="1"/>
    <col min="15594" max="15594" width="9.85546875" style="10" customWidth="1"/>
    <col min="15595" max="15595" width="6.42578125" style="10" customWidth="1"/>
    <col min="15596" max="15596" width="9.85546875" style="10" customWidth="1"/>
    <col min="15597" max="15597" width="6.42578125" style="10" customWidth="1"/>
    <col min="15598" max="15598" width="9.85546875" style="10" customWidth="1"/>
    <col min="15599" max="15599" width="6.42578125" style="10" customWidth="1"/>
    <col min="15600" max="15600" width="9.85546875" style="10" customWidth="1"/>
    <col min="15601" max="15601" width="6.42578125" style="10" customWidth="1"/>
    <col min="15602" max="15602" width="9.85546875" style="10" customWidth="1"/>
    <col min="15603" max="15604" width="8.5703125" style="10" customWidth="1"/>
    <col min="15605" max="15606" width="7.5703125" style="10" customWidth="1"/>
    <col min="15607" max="15607" width="9.85546875" style="10" customWidth="1"/>
    <col min="15608" max="15608" width="7.5703125" style="10" customWidth="1"/>
    <col min="15609" max="15609" width="8.5703125" style="10" customWidth="1"/>
    <col min="15610" max="15612" width="7.5703125" style="10" customWidth="1"/>
    <col min="15613" max="15613" width="7.42578125" style="10" customWidth="1"/>
    <col min="15614" max="15841" width="9.140625" style="10"/>
    <col min="15842" max="15842" width="4.140625" style="10" customWidth="1"/>
    <col min="15843" max="15843" width="13.42578125" style="10" customWidth="1"/>
    <col min="15844" max="15846" width="11" style="10" customWidth="1"/>
    <col min="15847" max="15847" width="6.42578125" style="10" customWidth="1"/>
    <col min="15848" max="15848" width="9.85546875" style="10" customWidth="1"/>
    <col min="15849" max="15849" width="6.42578125" style="10" customWidth="1"/>
    <col min="15850" max="15850" width="9.85546875" style="10" customWidth="1"/>
    <col min="15851" max="15851" width="6.42578125" style="10" customWidth="1"/>
    <col min="15852" max="15852" width="9.85546875" style="10" customWidth="1"/>
    <col min="15853" max="15853" width="6.42578125" style="10" customWidth="1"/>
    <col min="15854" max="15854" width="9.85546875" style="10" customWidth="1"/>
    <col min="15855" max="15855" width="6.42578125" style="10" customWidth="1"/>
    <col min="15856" max="15856" width="9.85546875" style="10" customWidth="1"/>
    <col min="15857" max="15857" width="6.42578125" style="10" customWidth="1"/>
    <col min="15858" max="15858" width="9.85546875" style="10" customWidth="1"/>
    <col min="15859" max="15860" width="8.5703125" style="10" customWidth="1"/>
    <col min="15861" max="15862" width="7.5703125" style="10" customWidth="1"/>
    <col min="15863" max="15863" width="9.85546875" style="10" customWidth="1"/>
    <col min="15864" max="15864" width="7.5703125" style="10" customWidth="1"/>
    <col min="15865" max="15865" width="8.5703125" style="10" customWidth="1"/>
    <col min="15866" max="15868" width="7.5703125" style="10" customWidth="1"/>
    <col min="15869" max="15869" width="7.42578125" style="10" customWidth="1"/>
    <col min="15870" max="16097" width="9.140625" style="10"/>
    <col min="16098" max="16098" width="4.140625" style="10" customWidth="1"/>
    <col min="16099" max="16099" width="13.42578125" style="10" customWidth="1"/>
    <col min="16100" max="16102" width="11" style="10" customWidth="1"/>
    <col min="16103" max="16103" width="6.42578125" style="10" customWidth="1"/>
    <col min="16104" max="16104" width="9.85546875" style="10" customWidth="1"/>
    <col min="16105" max="16105" width="6.42578125" style="10" customWidth="1"/>
    <col min="16106" max="16106" width="9.85546875" style="10" customWidth="1"/>
    <col min="16107" max="16107" width="6.42578125" style="10" customWidth="1"/>
    <col min="16108" max="16108" width="9.85546875" style="10" customWidth="1"/>
    <col min="16109" max="16109" width="6.42578125" style="10" customWidth="1"/>
    <col min="16110" max="16110" width="9.85546875" style="10" customWidth="1"/>
    <col min="16111" max="16111" width="6.42578125" style="10" customWidth="1"/>
    <col min="16112" max="16112" width="9.85546875" style="10" customWidth="1"/>
    <col min="16113" max="16113" width="6.42578125" style="10" customWidth="1"/>
    <col min="16114" max="16114" width="9.85546875" style="10" customWidth="1"/>
    <col min="16115" max="16116" width="8.5703125" style="10" customWidth="1"/>
    <col min="16117" max="16118" width="7.5703125" style="10" customWidth="1"/>
    <col min="16119" max="16119" width="9.85546875" style="10" customWidth="1"/>
    <col min="16120" max="16120" width="7.5703125" style="10" customWidth="1"/>
    <col min="16121" max="16121" width="8.5703125" style="10" customWidth="1"/>
    <col min="16122" max="16124" width="7.5703125" style="10" customWidth="1"/>
    <col min="16125" max="16125" width="7.42578125" style="10" customWidth="1"/>
    <col min="16126" max="16384" width="9.140625" style="10"/>
  </cols>
  <sheetData>
    <row r="1" spans="1:25" ht="17.25" customHeight="1" x14ac:dyDescent="0.25">
      <c r="A1" s="202" t="s">
        <v>39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</row>
    <row r="2" spans="1:25" s="15" customFormat="1" ht="48" customHeight="1" x14ac:dyDescent="0.25">
      <c r="A2" s="203" t="s">
        <v>36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</row>
    <row r="3" spans="1:25" s="13" customFormat="1" ht="24" customHeight="1" x14ac:dyDescent="0.25">
      <c r="A3" s="204" t="s">
        <v>40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</row>
    <row r="4" spans="1:25" s="13" customFormat="1" ht="23.25" customHeight="1" x14ac:dyDescent="0.25">
      <c r="A4" s="205" t="s">
        <v>176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</row>
    <row r="5" spans="1:25" ht="23.25" customHeight="1" x14ac:dyDescent="0.25">
      <c r="A5" s="6"/>
      <c r="B5" s="7"/>
      <c r="C5" s="6"/>
      <c r="D5" s="6"/>
      <c r="E5" s="29"/>
      <c r="F5" s="5"/>
      <c r="G5" s="5"/>
      <c r="H5" s="5"/>
      <c r="I5" s="5"/>
      <c r="J5" s="5"/>
      <c r="K5" s="5"/>
      <c r="L5" s="5"/>
      <c r="M5" s="5"/>
      <c r="N5" s="5"/>
      <c r="O5" s="5"/>
      <c r="Q5" s="5"/>
      <c r="R5" s="5"/>
      <c r="S5" s="17"/>
      <c r="T5" s="17"/>
      <c r="U5" s="5"/>
      <c r="V5" s="43"/>
      <c r="W5" s="22"/>
      <c r="X5" s="22" t="s">
        <v>43</v>
      </c>
      <c r="Y5" s="18"/>
    </row>
    <row r="6" spans="1:25" s="175" customFormat="1" ht="63.75" customHeight="1" x14ac:dyDescent="0.25">
      <c r="A6" s="201" t="s">
        <v>0</v>
      </c>
      <c r="B6" s="201" t="s">
        <v>1</v>
      </c>
      <c r="C6" s="201" t="s">
        <v>2</v>
      </c>
      <c r="D6" s="201" t="s">
        <v>19</v>
      </c>
      <c r="E6" s="201" t="s">
        <v>20</v>
      </c>
      <c r="F6" s="201" t="s">
        <v>4</v>
      </c>
      <c r="G6" s="201"/>
      <c r="H6" s="186" t="s">
        <v>50</v>
      </c>
      <c r="I6" s="187"/>
      <c r="J6" s="201" t="s">
        <v>5</v>
      </c>
      <c r="K6" s="201"/>
      <c r="L6" s="201" t="s">
        <v>6</v>
      </c>
      <c r="M6" s="201"/>
      <c r="N6" s="201" t="s">
        <v>7</v>
      </c>
      <c r="O6" s="201"/>
      <c r="P6" s="206" t="s">
        <v>11</v>
      </c>
      <c r="Q6" s="201" t="s">
        <v>8</v>
      </c>
      <c r="R6" s="201" t="s">
        <v>9</v>
      </c>
      <c r="S6" s="207" t="s">
        <v>21</v>
      </c>
      <c r="T6" s="207" t="s">
        <v>31</v>
      </c>
      <c r="U6" s="201" t="s">
        <v>10</v>
      </c>
      <c r="V6" s="198" t="s">
        <v>32</v>
      </c>
      <c r="W6" s="199"/>
      <c r="X6" s="200"/>
      <c r="Y6" s="201" t="s">
        <v>12</v>
      </c>
    </row>
    <row r="7" spans="1:25" s="177" customFormat="1" ht="90" customHeight="1" x14ac:dyDescent="0.25">
      <c r="A7" s="201"/>
      <c r="B7" s="201"/>
      <c r="C7" s="201"/>
      <c r="D7" s="201"/>
      <c r="E7" s="201"/>
      <c r="F7" s="100" t="s">
        <v>13</v>
      </c>
      <c r="G7" s="100" t="s">
        <v>14</v>
      </c>
      <c r="H7" s="77" t="s">
        <v>50</v>
      </c>
      <c r="I7" s="77" t="s">
        <v>14</v>
      </c>
      <c r="J7" s="100" t="s">
        <v>15</v>
      </c>
      <c r="K7" s="100" t="s">
        <v>14</v>
      </c>
      <c r="L7" s="100" t="s">
        <v>16</v>
      </c>
      <c r="M7" s="100" t="s">
        <v>14</v>
      </c>
      <c r="N7" s="100" t="s">
        <v>16</v>
      </c>
      <c r="O7" s="100" t="s">
        <v>14</v>
      </c>
      <c r="P7" s="206"/>
      <c r="Q7" s="201"/>
      <c r="R7" s="201"/>
      <c r="S7" s="208"/>
      <c r="T7" s="208"/>
      <c r="U7" s="201"/>
      <c r="V7" s="176" t="s">
        <v>27</v>
      </c>
      <c r="W7" s="176" t="s">
        <v>33</v>
      </c>
      <c r="X7" s="176" t="s">
        <v>34</v>
      </c>
      <c r="Y7" s="201"/>
    </row>
    <row r="8" spans="1:25" s="183" customFormat="1" ht="34.5" customHeight="1" x14ac:dyDescent="0.25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  <c r="I8" s="38">
        <v>9</v>
      </c>
      <c r="J8" s="38">
        <v>10</v>
      </c>
      <c r="K8" s="38">
        <v>11</v>
      </c>
      <c r="L8" s="38">
        <v>12</v>
      </c>
      <c r="M8" s="38">
        <v>13</v>
      </c>
      <c r="N8" s="38">
        <v>14</v>
      </c>
      <c r="O8" s="38">
        <v>15</v>
      </c>
      <c r="P8" s="38">
        <v>16</v>
      </c>
      <c r="Q8" s="38">
        <v>17</v>
      </c>
      <c r="R8" s="38">
        <v>18</v>
      </c>
      <c r="S8" s="38">
        <v>19</v>
      </c>
      <c r="T8" s="38">
        <v>20</v>
      </c>
      <c r="U8" s="38">
        <v>21</v>
      </c>
      <c r="V8" s="38" t="s">
        <v>156</v>
      </c>
      <c r="W8" s="38" t="s">
        <v>157</v>
      </c>
      <c r="X8" s="38" t="s">
        <v>158</v>
      </c>
      <c r="Y8" s="38">
        <v>23</v>
      </c>
    </row>
    <row r="9" spans="1:25" s="179" customFormat="1" ht="33.75" customHeight="1" x14ac:dyDescent="0.25">
      <c r="A9" s="178"/>
      <c r="B9" s="72" t="s">
        <v>27</v>
      </c>
      <c r="C9" s="72"/>
      <c r="D9" s="72"/>
      <c r="E9" s="74"/>
      <c r="F9" s="72"/>
      <c r="G9" s="75"/>
      <c r="H9" s="75"/>
      <c r="I9" s="75"/>
      <c r="J9" s="72"/>
      <c r="K9" s="75"/>
      <c r="L9" s="72"/>
      <c r="M9" s="75"/>
      <c r="N9" s="72"/>
      <c r="O9" s="75"/>
      <c r="P9" s="72"/>
      <c r="Q9" s="72"/>
      <c r="R9" s="75"/>
      <c r="S9" s="72"/>
      <c r="T9" s="72"/>
      <c r="U9" s="75"/>
      <c r="V9" s="76">
        <f>+V10</f>
        <v>116707500</v>
      </c>
      <c r="W9" s="76">
        <f t="shared" ref="W9:X9" si="0">+W10</f>
        <v>18673200</v>
      </c>
      <c r="X9" s="76">
        <f t="shared" si="0"/>
        <v>98034300</v>
      </c>
      <c r="Y9" s="178"/>
    </row>
    <row r="10" spans="1:25" s="16" customFormat="1" ht="26.25" customHeight="1" x14ac:dyDescent="0.25">
      <c r="A10" s="72" t="s">
        <v>22</v>
      </c>
      <c r="B10" s="73" t="s">
        <v>149</v>
      </c>
      <c r="C10" s="72"/>
      <c r="D10" s="72"/>
      <c r="E10" s="74"/>
      <c r="F10" s="72"/>
      <c r="G10" s="75"/>
      <c r="H10" s="75"/>
      <c r="I10" s="75"/>
      <c r="J10" s="72"/>
      <c r="K10" s="75"/>
      <c r="L10" s="72"/>
      <c r="M10" s="75"/>
      <c r="N10" s="72"/>
      <c r="O10" s="75"/>
      <c r="P10" s="180"/>
      <c r="Q10" s="72"/>
      <c r="R10" s="75"/>
      <c r="S10" s="72"/>
      <c r="T10" s="72"/>
      <c r="U10" s="75"/>
      <c r="V10" s="76">
        <f>SUM(V11)</f>
        <v>116707500</v>
      </c>
      <c r="W10" s="76">
        <f t="shared" ref="W10:X10" si="1">SUM(W11)</f>
        <v>18673200</v>
      </c>
      <c r="X10" s="76">
        <f t="shared" si="1"/>
        <v>98034300</v>
      </c>
      <c r="Y10" s="75"/>
    </row>
    <row r="11" spans="1:25" s="182" customFormat="1" ht="50.25" customHeight="1" x14ac:dyDescent="0.25">
      <c r="A11" s="56">
        <v>1</v>
      </c>
      <c r="B11" s="57" t="s">
        <v>150</v>
      </c>
      <c r="C11" s="58" t="s">
        <v>151</v>
      </c>
      <c r="D11" s="56" t="s">
        <v>23</v>
      </c>
      <c r="E11" s="61" t="s">
        <v>152</v>
      </c>
      <c r="F11" s="58">
        <v>2.66</v>
      </c>
      <c r="G11" s="58"/>
      <c r="H11" s="58"/>
      <c r="I11" s="58"/>
      <c r="J11" s="56"/>
      <c r="K11" s="58"/>
      <c r="L11" s="56"/>
      <c r="M11" s="56"/>
      <c r="N11" s="56"/>
      <c r="O11" s="56"/>
      <c r="P11" s="180">
        <f>+(F11+H11+J11+F11*N11)*2340000+(F11+J11+F11*N11)*L11*2340000</f>
        <v>6224400</v>
      </c>
      <c r="Q11" s="100" t="s">
        <v>153</v>
      </c>
      <c r="R11" s="100" t="s">
        <v>154</v>
      </c>
      <c r="S11" s="100" t="s">
        <v>155</v>
      </c>
      <c r="T11" s="100">
        <v>10.5</v>
      </c>
      <c r="U11" s="58" t="s">
        <v>48</v>
      </c>
      <c r="V11" s="180">
        <f>SUM(W11:X11)</f>
        <v>116707500</v>
      </c>
      <c r="W11" s="180">
        <f>3*P11</f>
        <v>18673200</v>
      </c>
      <c r="X11" s="180">
        <f>1.5*P11*T11</f>
        <v>98034300</v>
      </c>
      <c r="Y11" s="181" t="s">
        <v>35</v>
      </c>
    </row>
  </sheetData>
  <mergeCells count="22">
    <mergeCell ref="T6:T7"/>
    <mergeCell ref="H6:I6"/>
    <mergeCell ref="N6:O6"/>
    <mergeCell ref="Q6:Q7"/>
    <mergeCell ref="R6:R7"/>
    <mergeCell ref="S6:S7"/>
    <mergeCell ref="V6:X6"/>
    <mergeCell ref="U6:U7"/>
    <mergeCell ref="A1:Y1"/>
    <mergeCell ref="A2:Y2"/>
    <mergeCell ref="A3:Y3"/>
    <mergeCell ref="Y6:Y7"/>
    <mergeCell ref="A6:A7"/>
    <mergeCell ref="B6:B7"/>
    <mergeCell ref="C6:C7"/>
    <mergeCell ref="D6:D7"/>
    <mergeCell ref="E6:E7"/>
    <mergeCell ref="F6:G6"/>
    <mergeCell ref="J6:K6"/>
    <mergeCell ref="L6:M6"/>
    <mergeCell ref="A4:Y4"/>
    <mergeCell ref="P6:P7"/>
  </mergeCells>
  <printOptions horizontalCentered="1"/>
  <pageMargins left="0.25" right="0.25" top="0" bottom="0.25" header="0" footer="0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nghỉ hưu trước tuổi </vt:lpstr>
      <vt:lpstr>nghỉ thôi việc </vt:lpstr>
      <vt:lpstr>'nghỉ hưu trước tuổi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2026-08-07T08:18:27Z</cp:lastPrinted>
  <dcterms:created xsi:type="dcterms:W3CDTF">2025-07-03T09:46:34Z</dcterms:created>
  <dcterms:modified xsi:type="dcterms:W3CDTF">2026-08-10T07:02:51Z</dcterms:modified>
</cp:coreProperties>
</file>